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30\01_проекты в работе\2024 год\04-24_ПС 35 кВ Кургат\06_Стадия Р\11_П35-04.24-СМ1_1 этап\1 этап. На отправку -21.11.2024\"/>
    </mc:Choice>
  </mc:AlternateContent>
  <xr:revisionPtr revIDLastSave="0" documentId="13_ncr:1_{8B3E9F21-777A-4625-89AF-215C15B2D972}" xr6:coauthVersionLast="47" xr6:coauthVersionMax="47" xr10:uidLastSave="{00000000-0000-0000-0000-000000000000}"/>
  <bookViews>
    <workbookView xWindow="28680" yWindow="-1425" windowWidth="29040" windowHeight="15840" activeTab="4" xr2:uid="{91BC6AD4-7B81-426B-8836-0B9EC96B741F}"/>
  </bookViews>
  <sheets>
    <sheet name="CР-1" sheetId="1" r:id="rId1"/>
    <sheet name="СР-2" sheetId="2" r:id="rId2"/>
    <sheet name="СР-3 Командиров." sheetId="3" r:id="rId3"/>
    <sheet name="СР-5 Перевоз " sheetId="5" r:id="rId4"/>
    <sheet name="СР-6" sheetId="6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_МПА_">#N/A</definedName>
    <definedName name="__РУ_">#N/A</definedName>
    <definedName name="_1_10" localSheetId="0">'[1]См-2 Шатурс сети  проект работы'!#REF!</definedName>
    <definedName name="_1_10" localSheetId="1">'[1]См-2 Шатурс сети  проект работы'!#REF!</definedName>
    <definedName name="_1_10" localSheetId="3">'[1]См-2 Шатурс сети  проект работы'!#REF!</definedName>
    <definedName name="_1_10" localSheetId="4">'[1]См-2 Шатурс сети  проект работы'!#REF!</definedName>
    <definedName name="_1_10">'[1]См-2 Шатурс сети  проект работы'!#REF!</definedName>
    <definedName name="_2Excel_BuiltIn_Print_Area_1_1" localSheetId="0">#REF!</definedName>
    <definedName name="_2Excel_BuiltIn_Print_Area_1_1" localSheetId="1">#REF!</definedName>
    <definedName name="_2Excel_BuiltIn_Print_Area_1_1" localSheetId="3">#REF!</definedName>
    <definedName name="_2Excel_BuiltIn_Print_Area_1_1" localSheetId="4">#REF!</definedName>
    <definedName name="_2Excel_BuiltIn_Print_Area_1_1">#REF!</definedName>
    <definedName name="_Fill" localSheetId="0" hidden="1">#REF!</definedName>
    <definedName name="_Fill" localSheetId="1" hidden="1">#REF!</definedName>
    <definedName name="_Fill" localSheetId="3" hidden="1">#REF!</definedName>
    <definedName name="_Fill" localSheetId="4" hidden="1">#REF!</definedName>
    <definedName name="_Fill" hidden="1">#REF!</definedName>
    <definedName name="_Order1" hidden="1">255</definedName>
    <definedName name="adress" localSheetId="0">#REF!</definedName>
    <definedName name="adress" localSheetId="1">#REF!</definedName>
    <definedName name="adress" localSheetId="3">#REF!</definedName>
    <definedName name="adress" localSheetId="4">#REF!</definedName>
    <definedName name="adress">#REF!</definedName>
    <definedName name="BcjaShapka" localSheetId="0">#REF!</definedName>
    <definedName name="BcjaShapka" localSheetId="1">#REF!</definedName>
    <definedName name="BcjaShapka" localSheetId="3">#REF!</definedName>
    <definedName name="BcjaShapka" localSheetId="4">#REF!</definedName>
    <definedName name="BcjaShapka">#REF!</definedName>
    <definedName name="fdfr" localSheetId="0">#REF!</definedName>
    <definedName name="fdfr" localSheetId="1">#REF!</definedName>
    <definedName name="fdfr" localSheetId="3">#REF!</definedName>
    <definedName name="fdfr" localSheetId="4">#REF!</definedName>
    <definedName name="fdfr">#REF!</definedName>
    <definedName name="gggg" localSheetId="0">#REF!</definedName>
    <definedName name="gggg" localSheetId="1">#REF!</definedName>
    <definedName name="gggg">#REF!</definedName>
    <definedName name="hfcxtn" localSheetId="0" hidden="1">#REF!</definedName>
    <definedName name="hfcxtn" localSheetId="1" hidden="1">#REF!</definedName>
    <definedName name="hfcxtn" hidden="1">#REF!</definedName>
    <definedName name="hghg" localSheetId="0">#REF!</definedName>
    <definedName name="hghg" localSheetId="1">#REF!</definedName>
    <definedName name="hghg">#REF!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1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3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4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PrntSnbUser" localSheetId="0">#REF!</definedName>
    <definedName name="PrntSnbUser" localSheetId="1">#REF!</definedName>
    <definedName name="PrntSnbUser" localSheetId="3">#REF!</definedName>
    <definedName name="PrntSnbUser" localSheetId="4">#REF!</definedName>
    <definedName name="PrntSnbUser">#REF!</definedName>
    <definedName name="ShapkaBepx" localSheetId="0">#REF!</definedName>
    <definedName name="ShapkaBepx" localSheetId="1">#REF!</definedName>
    <definedName name="ShapkaBepx" localSheetId="3">#REF!</definedName>
    <definedName name="ShapkaBepx" localSheetId="4">#REF!</definedName>
    <definedName name="ShapkaBepx">#REF!</definedName>
    <definedName name="ShapkaBepxVezde" localSheetId="0">#REF!</definedName>
    <definedName name="ShapkaBepxVezde" localSheetId="1">#REF!</definedName>
    <definedName name="ShapkaBepxVezde" localSheetId="3">[2]ССР!#REF!</definedName>
    <definedName name="ShapkaBepxVezde" localSheetId="4">[2]ССР!#REF!</definedName>
    <definedName name="ShapkaBepxVezde">#REF!</definedName>
    <definedName name="ShapkaNiz" localSheetId="0">#REF!</definedName>
    <definedName name="ShapkaNiz" localSheetId="1">#REF!</definedName>
    <definedName name="ShapkaNiz" localSheetId="3">[2]ССР!#REF!</definedName>
    <definedName name="ShapkaNiz" localSheetId="4">[2]ССР!#REF!</definedName>
    <definedName name="ShapkaNiz">#REF!</definedName>
    <definedName name="ShapkaNizVezde" localSheetId="0">#REF!</definedName>
    <definedName name="ShapkaNizVezde" localSheetId="1">#REF!</definedName>
    <definedName name="ShapkaNizVezde" localSheetId="3">#REF!</definedName>
    <definedName name="ShapkaNizVezde" localSheetId="4">#REF!</definedName>
    <definedName name="ShapkaNizVezde">#REF!</definedName>
    <definedName name="Soglasovano" localSheetId="0">#REF!</definedName>
    <definedName name="Soglasovano" localSheetId="1">#REF!</definedName>
    <definedName name="Soglasovano" localSheetId="3">#REF!</definedName>
    <definedName name="Soglasovano" localSheetId="4">#REF!</definedName>
    <definedName name="Soglasovano">#REF!</definedName>
    <definedName name="su" localSheetId="0">#REF!</definedName>
    <definedName name="su" localSheetId="1">#REF!</definedName>
    <definedName name="su" localSheetId="3">#REF!</definedName>
    <definedName name="su" localSheetId="4">#REF!</definedName>
    <definedName name="su">#REF!</definedName>
    <definedName name="tu" localSheetId="0">[3]Этапы!#REF!</definedName>
    <definedName name="tu" localSheetId="1">[3]Этапы!#REF!</definedName>
    <definedName name="tu" localSheetId="3">[3]Этапы!#REF!</definedName>
    <definedName name="tu" localSheetId="4">[3]Этапы!#REF!</definedName>
    <definedName name="tu">[3]Этапы!#REF!</definedName>
    <definedName name="Utverzhdau" localSheetId="0">#REF!</definedName>
    <definedName name="Utverzhdau" localSheetId="1">#REF!</definedName>
    <definedName name="Utverzhdau" localSheetId="3">#REF!</definedName>
    <definedName name="Utverzhdau" localSheetId="4">#REF!</definedName>
    <definedName name="Utverzhdau">#REF!</definedName>
    <definedName name="аааа" localSheetId="0">#REF!</definedName>
    <definedName name="аааа" localSheetId="1">#REF!</definedName>
    <definedName name="аааа" localSheetId="3">#REF!</definedName>
    <definedName name="аааа" localSheetId="4">#REF!</definedName>
    <definedName name="аааа">#REF!</definedName>
    <definedName name="ааааа" localSheetId="0">#REF!</definedName>
    <definedName name="ааааа" localSheetId="1">#REF!</definedName>
    <definedName name="ааааа" localSheetId="3">#REF!</definedName>
    <definedName name="ааааа" localSheetId="4">#REF!</definedName>
    <definedName name="ааааа">#REF!</definedName>
    <definedName name="ар" localSheetId="0">#REF!</definedName>
    <definedName name="ар" localSheetId="1">#REF!</definedName>
    <definedName name="ар">#REF!</definedName>
    <definedName name="в" localSheetId="0">#REF!</definedName>
    <definedName name="в" localSheetId="1">#REF!</definedName>
    <definedName name="в">#REF!</definedName>
    <definedName name="ВАА" localSheetId="0">'[1]См-2 Шатурс сети  проект работы'!#REF!</definedName>
    <definedName name="ВАА" localSheetId="1">'[1]См-2 Шатурс сети  проект работы'!#REF!</definedName>
    <definedName name="ВАА" localSheetId="3">'[1]См-2 Шатурс сети  проект работы'!#REF!</definedName>
    <definedName name="ВАА" localSheetId="4">'[1]См-2 Шатурс сети  проект работы'!#REF!</definedName>
    <definedName name="ВАА">'[1]См-2 Шатурс сети  проект работы'!#REF!</definedName>
    <definedName name="вав" localSheetId="0">#REF!</definedName>
    <definedName name="вав" localSheetId="1">#REF!</definedName>
    <definedName name="вав" localSheetId="3">#REF!</definedName>
    <definedName name="вав" localSheetId="4">#REF!</definedName>
    <definedName name="вав">#REF!</definedName>
    <definedName name="вввв" localSheetId="0" hidden="1">#REF!</definedName>
    <definedName name="вввв" localSheetId="1" hidden="1">#REF!</definedName>
    <definedName name="вввв" localSheetId="3" hidden="1">#REF!</definedName>
    <definedName name="вввв" localSheetId="4" hidden="1">#REF!</definedName>
    <definedName name="вввв" hidden="1">#REF!</definedName>
    <definedName name="ВДЦ2" localSheetId="0" hidden="1">#REF!</definedName>
    <definedName name="ВДЦ2" localSheetId="1" hidden="1">#REF!</definedName>
    <definedName name="ВДЦ2" localSheetId="3" hidden="1">#REF!</definedName>
    <definedName name="ВДЦ2" localSheetId="4" hidden="1">#REF!</definedName>
    <definedName name="ВДЦ2" hidden="1">#REF!</definedName>
    <definedName name="вид_сметы" localSheetId="0">#REF!</definedName>
    <definedName name="вид_сметы" localSheetId="1">#REF!</definedName>
    <definedName name="вид_сметы">#REF!</definedName>
    <definedName name="всего_" localSheetId="0">#REF!</definedName>
    <definedName name="всего_" localSheetId="1">#REF!</definedName>
    <definedName name="всего_">#REF!</definedName>
    <definedName name="всего_РУ" localSheetId="0">#REF!</definedName>
    <definedName name="всего_РУ" localSheetId="1">#REF!</definedName>
    <definedName name="всего_РУ">#REF!</definedName>
    <definedName name="выдал" localSheetId="0">#REF!</definedName>
    <definedName name="выдал" localSheetId="1">#REF!</definedName>
    <definedName name="выдал">#REF!</definedName>
    <definedName name="год">#N/A</definedName>
    <definedName name="гшшг">NA()</definedName>
    <definedName name="дддддддддддддддддддддддддддд">#REF!</definedName>
    <definedName name="Директор">#N/A</definedName>
    <definedName name="ЕдИзм">[4]Справочник!$B:$B</definedName>
    <definedName name="ее" localSheetId="0">#REF!</definedName>
    <definedName name="ее" localSheetId="1">#REF!</definedName>
    <definedName name="ее" localSheetId="3">#REF!</definedName>
    <definedName name="ее" localSheetId="4">#REF!</definedName>
    <definedName name="ее">#REF!</definedName>
    <definedName name="Заказчик">#N/A</definedName>
    <definedName name="заказчики" localSheetId="0">#REF!</definedName>
    <definedName name="заказчики" localSheetId="1">#REF!</definedName>
    <definedName name="заказчики" localSheetId="3">#REF!</definedName>
    <definedName name="заказчики" localSheetId="4">#REF!</definedName>
    <definedName name="заказчики">#REF!</definedName>
    <definedName name="изыскание_форма" localSheetId="0">#REF!</definedName>
    <definedName name="изыскание_форма" localSheetId="1">#REF!</definedName>
    <definedName name="изыскание_форма" localSheetId="3">#REF!</definedName>
    <definedName name="изыскание_форма" localSheetId="4">#REF!</definedName>
    <definedName name="изыскание_форма">#REF!</definedName>
    <definedName name="итого">#N/A</definedName>
    <definedName name="итого_безНДС" localSheetId="0">#REF!</definedName>
    <definedName name="итого_безНДС" localSheetId="1">#REF!</definedName>
    <definedName name="итого_безНДС" localSheetId="4">#REF!</definedName>
    <definedName name="итого_безНДС">#REF!</definedName>
    <definedName name="итого_НДС" localSheetId="0">#REF!</definedName>
    <definedName name="итого_НДС" localSheetId="1">#REF!</definedName>
    <definedName name="итого_НДС" localSheetId="4">#REF!</definedName>
    <definedName name="итого_НДС">#REF!</definedName>
    <definedName name="итого_сНДС" localSheetId="0">#REF!</definedName>
    <definedName name="итого_сНДС" localSheetId="1">#REF!</definedName>
    <definedName name="итого_сНДС" localSheetId="4">#REF!</definedName>
    <definedName name="итого_сНДС">#REF!</definedName>
    <definedName name="йцйц">NA()</definedName>
    <definedName name="КВАРТАЛ">[5]Индексы!$A$2:$A$11</definedName>
    <definedName name="ккк" localSheetId="0">#REF!</definedName>
    <definedName name="ккк" localSheetId="1">#REF!</definedName>
    <definedName name="ккк" localSheetId="3">#REF!</definedName>
    <definedName name="ккк" localSheetId="4">#REF!</definedName>
    <definedName name="ккк">#REF!</definedName>
    <definedName name="КОЭФ4">[5]Показатели!$B$124:$B$127</definedName>
    <definedName name="КОЭФФ1">[5]Показатели!$I$72:$I$76</definedName>
    <definedName name="кц" localSheetId="0">#REF!</definedName>
    <definedName name="кц" localSheetId="1">#REF!</definedName>
    <definedName name="кц" localSheetId="3">#REF!</definedName>
    <definedName name="кц" localSheetId="4">#REF!</definedName>
    <definedName name="кц">#REF!</definedName>
    <definedName name="л44">#REF!</definedName>
    <definedName name="ло" localSheetId="0">#REF!</definedName>
    <definedName name="ло" localSheetId="1">#REF!</definedName>
    <definedName name="ло" localSheetId="3">#REF!</definedName>
    <definedName name="ло" localSheetId="4">#REF!</definedName>
    <definedName name="ло">#REF!</definedName>
    <definedName name="лоло" localSheetId="0" hidden="1">#REF!</definedName>
    <definedName name="лоло" localSheetId="1" hidden="1">#REF!</definedName>
    <definedName name="лоло" localSheetId="3" hidden="1">#REF!</definedName>
    <definedName name="лоло" localSheetId="4" hidden="1">#REF!</definedName>
    <definedName name="лоло" hidden="1">#REF!</definedName>
    <definedName name="мпа">#N/A</definedName>
    <definedName name="наклад" localSheetId="0">#REF!</definedName>
    <definedName name="наклад" localSheetId="1">#REF!</definedName>
    <definedName name="наклад" localSheetId="4">#REF!</definedName>
    <definedName name="наклад">#REF!</definedName>
    <definedName name="накладные">'[6]Расшифровка новая'!$G$44</definedName>
    <definedName name="Нгопп">#REF!</definedName>
    <definedName name="НДС">#N/A</definedName>
    <definedName name="ногн" localSheetId="0">#REF!</definedName>
    <definedName name="ногн" localSheetId="1">#REF!</definedName>
    <definedName name="ногн" localSheetId="4">#REF!</definedName>
    <definedName name="ногн">#REF!</definedName>
    <definedName name="_xlnm.Print_Area" localSheetId="0">'CР-1'!$A$1:$E$76</definedName>
    <definedName name="_xlnm.Print_Area" localSheetId="1">'СР-2'!$A$1:$E$62</definedName>
    <definedName name="_xlnm.Print_Area" localSheetId="2">'СР-3 Командиров.'!$A$1:$G$32</definedName>
    <definedName name="_xlnm.Print_Area" localSheetId="3">'СР-5 Перевоз '!$A$1:$D$30</definedName>
    <definedName name="_xlnm.Print_Area" localSheetId="4">'СР-6'!$A$1:$D$38</definedName>
    <definedName name="_xlnm.Print_Area">#REF!</definedName>
    <definedName name="общ_ПА">#N/A</definedName>
    <definedName name="общ_РУ">#N/A</definedName>
    <definedName name="объем">#N/A</definedName>
    <definedName name="объем___10___0">NA()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___0">NA()</definedName>
    <definedName name="объем___12">NA()</definedName>
    <definedName name="объем___3___0___0">NA()</definedName>
    <definedName name="объем___4___0">NA()</definedName>
    <definedName name="объем___5">NA()</definedName>
    <definedName name="объем___5___3">NA()</definedName>
    <definedName name="объем___6">NA()</definedName>
    <definedName name="орвыадлора" localSheetId="0">#REF!</definedName>
    <definedName name="орвыадлора" localSheetId="1">#REF!</definedName>
    <definedName name="орвыадлора" localSheetId="3">#REF!</definedName>
    <definedName name="орвыадлора" localSheetId="4">#REF!</definedName>
    <definedName name="орвыадлора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п" localSheetId="0">#REF!</definedName>
    <definedName name="пп" localSheetId="1">#REF!</definedName>
    <definedName name="пп" localSheetId="3">#REF!</definedName>
    <definedName name="пп" localSheetId="4">#REF!</definedName>
    <definedName name="пп">#REF!</definedName>
    <definedName name="Принадлежность">[4]Справочник!$C:$C</definedName>
    <definedName name="Проектировщик">#N/A</definedName>
    <definedName name="ру">#N/A</definedName>
    <definedName name="света" localSheetId="0">'[1]См-2 Шатурс сети  проект работы'!#REF!</definedName>
    <definedName name="света" localSheetId="1">'[1]См-2 Шатурс сети  проект работы'!#REF!</definedName>
    <definedName name="света" localSheetId="3">'[1]См-2 Шатурс сети  проект работы'!#REF!</definedName>
    <definedName name="света" localSheetId="4">'[1]См-2 Шатурс сети  проект работы'!#REF!</definedName>
    <definedName name="света">'[1]См-2 Шатурс сети  проект работы'!#REF!</definedName>
    <definedName name="сроки" localSheetId="0">#REF!</definedName>
    <definedName name="сроки" localSheetId="1">#REF!</definedName>
    <definedName name="сроки" localSheetId="3">#REF!</definedName>
    <definedName name="сроки" localSheetId="4">#REF!</definedName>
    <definedName name="сроки">#REF!</definedName>
    <definedName name="СТАД">[5]Показатели!$A$79:$A$80</definedName>
    <definedName name="стадия_П" localSheetId="0">#REF!</definedName>
    <definedName name="стадия_П" localSheetId="1">#REF!</definedName>
    <definedName name="стадия_П" localSheetId="3">#REF!</definedName>
    <definedName name="стадия_П" localSheetId="4">#REF!</definedName>
    <definedName name="стадия_П">#REF!</definedName>
    <definedName name="СТЕП">[5]Показатели!$B$85:$B$88</definedName>
    <definedName name="сумма111" localSheetId="0">#REF!</definedName>
    <definedName name="сумма111" localSheetId="1">#REF!</definedName>
    <definedName name="сумма111" localSheetId="3">#REF!</definedName>
    <definedName name="сумма111" localSheetId="4">#REF!</definedName>
    <definedName name="сумма111">#REF!</definedName>
    <definedName name="Сургут">NA()</definedName>
    <definedName name="ТипТ">[4]Справочник!$A:$A</definedName>
    <definedName name="Титул">#N/A</definedName>
    <definedName name="Товар">[4]Прайс!$A$2:$A$996</definedName>
    <definedName name="уук" localSheetId="0">#REF!</definedName>
    <definedName name="уук" localSheetId="1">#REF!</definedName>
    <definedName name="уук" localSheetId="3">#REF!</definedName>
    <definedName name="уук" localSheetId="4">#REF!</definedName>
    <definedName name="уук">#REF!</definedName>
    <definedName name="уцу" localSheetId="0">#REF!</definedName>
    <definedName name="уцу" localSheetId="1">#REF!</definedName>
    <definedName name="уцу" localSheetId="3">#REF!</definedName>
    <definedName name="уцу" localSheetId="4">#REF!</definedName>
    <definedName name="уцу">#REF!</definedName>
    <definedName name="Ф10">[5]Показатели!$B$57:$B$69</definedName>
    <definedName name="Ф100">[5]Показатели!$B$70:$B$71</definedName>
    <definedName name="Ф2">[5]Показатели!$B$5:$B$10</definedName>
    <definedName name="Ф5">[5]Показатели!$B$12:$B$18</definedName>
    <definedName name="Ф51">[5]Показатели!$B$19:$B$20</definedName>
    <definedName name="Ф6">[5]Показатели!$B$22:$B$25</definedName>
    <definedName name="Ф7">[5]Показатели!$B$27:$B$33</definedName>
    <definedName name="Ф8">[5]Показатели!$B$35:$B$39</definedName>
    <definedName name="Ф9">[5]Показатели!$B$41:$B$53</definedName>
    <definedName name="Ф90">[5]Показатели!$B$54:$B$55</definedName>
    <definedName name="цвкаи" localSheetId="0">#REF!</definedName>
    <definedName name="цвкаи" localSheetId="1">#REF!</definedName>
    <definedName name="цвкаи" localSheetId="3">#REF!</definedName>
    <definedName name="цвкаи" localSheetId="4">#REF!</definedName>
    <definedName name="цвкаи">#REF!</definedName>
    <definedName name="цена">#N/A</definedName>
    <definedName name="цена___10___0">NA()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___0">NA()</definedName>
    <definedName name="цена___12">NA()</definedName>
    <definedName name="цена___3___0___0">NA()</definedName>
    <definedName name="цена___4___0">NA()</definedName>
    <definedName name="цена___5">NA()</definedName>
    <definedName name="цена___5___3">NA()</definedName>
    <definedName name="цена___6">NA()</definedName>
    <definedName name="цыуц" localSheetId="0">#REF!</definedName>
    <definedName name="цыуц" localSheetId="1">#REF!</definedName>
    <definedName name="цыуц" localSheetId="4">#REF!</definedName>
    <definedName name="цыуц">#REF!</definedName>
    <definedName name="ыв" localSheetId="0">#REF!</definedName>
    <definedName name="ыв" localSheetId="1">#REF!</definedName>
    <definedName name="ыв" localSheetId="4">#REF!</definedName>
    <definedName name="ыв">#REF!</definedName>
    <definedName name="ывыв" localSheetId="0">#REF!</definedName>
    <definedName name="ывыв" localSheetId="1">#REF!</definedName>
    <definedName name="ывыв" localSheetId="4">#REF!</definedName>
    <definedName name="ывыв">#REF!</definedName>
    <definedName name="экология">NA()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" l="1"/>
  <c r="F18" i="3"/>
  <c r="E53" i="2" l="1"/>
  <c r="E69" i="1"/>
  <c r="C28" i="6"/>
  <c r="C26" i="6"/>
  <c r="C27" i="6" s="1"/>
  <c r="C24" i="6"/>
  <c r="C17" i="6"/>
  <c r="C18" i="6" s="1"/>
  <c r="C20" i="6" l="1"/>
  <c r="C22" i="6" s="1"/>
  <c r="C29" i="6" s="1"/>
  <c r="C15" i="5"/>
  <c r="C18" i="5" s="1"/>
  <c r="C20" i="5" s="1"/>
  <c r="F24" i="3"/>
  <c r="F17" i="3"/>
  <c r="F25" i="3" l="1"/>
  <c r="C16" i="5"/>
  <c r="E36" i="2"/>
  <c r="E37" i="2" s="1"/>
  <c r="E51" i="2" s="1"/>
  <c r="E31" i="2"/>
  <c r="E23" i="2"/>
  <c r="E28" i="2" s="1"/>
  <c r="E29" i="2" s="1"/>
  <c r="E50" i="2" l="1"/>
  <c r="E39" i="2"/>
  <c r="E42" i="2" l="1"/>
  <c r="E46" i="2" s="1"/>
  <c r="E47" i="2" s="1"/>
  <c r="E49" i="2" s="1"/>
  <c r="E52" i="2" s="1"/>
  <c r="E54" i="2" s="1"/>
  <c r="C18" i="2" s="1"/>
  <c r="E29" i="1" l="1"/>
  <c r="E33" i="1"/>
  <c r="E47" i="1"/>
  <c r="E41" i="1"/>
  <c r="E52" i="1" s="1"/>
  <c r="E23" i="1"/>
  <c r="E19" i="1"/>
  <c r="E38" i="1" l="1"/>
  <c r="E53" i="1"/>
  <c r="E67" i="1" s="1"/>
  <c r="E39" i="1" l="1"/>
  <c r="E55" i="1" s="1"/>
  <c r="E66" i="1" l="1"/>
  <c r="E58" i="1" l="1"/>
  <c r="E62" i="1" s="1"/>
  <c r="E63" i="1" s="1"/>
  <c r="E65" i="1" s="1"/>
  <c r="E68" i="1" s="1"/>
  <c r="E7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Алексей</author>
    <author>Сергей</author>
    <author>Alex Sosedko</author>
    <author>Alex</author>
  </authors>
  <commentList>
    <comment ref="E16" authorId="0" shapeId="0" xr:uid="{6036C351-936D-46D9-BD39-2424061040F8}">
      <text>
        <r>
          <rPr>
            <b/>
            <sz val="9"/>
            <color indexed="81"/>
            <rFont val="Tahoma"/>
            <family val="2"/>
            <charset val="204"/>
          </rPr>
          <t xml:space="preserve"> &lt;Единица измерения стомости&gt;</t>
        </r>
      </text>
    </comment>
    <comment ref="A17" authorId="1" shapeId="0" xr:uid="{9025946A-8E8B-439A-AC50-D685B01279A3}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7" authorId="1" shapeId="0" xr:uid="{AF02C425-428B-4389-9603-B8FF5A6C935E}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расценки&gt;,
&lt;Количество всего (физ. объем) по позиции&gt;(&lt;Ед. измерения по расценке&gt;)&lt;Пустой идентификатор&gt;</t>
        </r>
      </text>
    </comment>
    <comment ref="C17" authorId="2" shapeId="0" xr:uid="{B874E551-C093-4661-9456-00B0A7E24D45}">
      <text>
        <r>
          <rPr>
            <sz val="8"/>
            <color indexed="81"/>
            <rFont val="Tahoma"/>
            <family val="2"/>
            <charset val="204"/>
          </rPr>
          <t xml:space="preserve"> &lt;Номера частей&gt;
(&lt;Обоснование (код) позиции&gt;)&lt;Пустой идентификатор&gt;&lt;Наименование коэффициентов со значениями&gt;</t>
        </r>
      </text>
    </comment>
    <comment ref="D17" authorId="1" shapeId="0" xr:uid="{616F131C-9DBA-4E30-BD8F-30CE871B43AE}">
      <text>
        <r>
          <rPr>
            <sz val="8"/>
            <color indexed="81"/>
            <rFont val="Tahoma"/>
            <family val="2"/>
            <charset val="204"/>
          </rPr>
          <t xml:space="preserve"> &lt;Расчет стомости&gt;</t>
        </r>
      </text>
    </comment>
    <comment ref="E17" authorId="3" shapeId="0" xr:uid="{E97C2CEB-90BE-45AB-B610-3D6095EF2DDD}">
      <text>
        <r>
          <rPr>
            <b/>
            <sz val="8"/>
            <color indexed="81"/>
            <rFont val="Tahoma"/>
            <family val="2"/>
            <charset val="204"/>
          </rPr>
          <t xml:space="preserve"> &lt;Стоимость&gt;</t>
        </r>
      </text>
    </comment>
    <comment ref="A72" authorId="0" shapeId="0" xr:uid="{8C454288-9699-4B98-A28F-EFA4B2782E32}">
      <text>
        <r>
          <rPr>
            <b/>
            <sz val="9"/>
            <color indexed="81"/>
            <rFont val="Tahoma"/>
            <family val="2"/>
            <charset val="204"/>
          </rPr>
          <t xml:space="preserve"> &lt;Описание локальной сметы&gt;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Сергей</author>
    <author>Alex</author>
    <author>Алексей</author>
    <author>Alex Sosedko</author>
  </authors>
  <commentList>
    <comment ref="B14" authorId="0" shapeId="0" xr:uid="{13074E26-7533-494C-AF56-7E84DD249EA5}">
      <text>
        <r>
          <rPr>
            <sz val="8"/>
            <color indexed="81"/>
            <rFont val="Tahoma"/>
            <family val="2"/>
            <charset val="204"/>
          </rPr>
          <t xml:space="preserve"> &lt;подпись 240 значение&gt;</t>
        </r>
      </text>
    </comment>
    <comment ref="B16" authorId="1" shapeId="0" xr:uid="{6010287E-7C4D-4173-A194-538ABE6D968D}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230 значение&gt;</t>
        </r>
      </text>
    </comment>
    <comment ref="A18" authorId="2" shapeId="0" xr:uid="{922909B1-BF0F-4749-B225-27DF7DB14E48}">
      <text>
        <r>
          <rPr>
            <b/>
            <sz val="9"/>
            <color indexed="81"/>
            <rFont val="Tahoma"/>
            <family val="2"/>
            <charset val="204"/>
          </rPr>
          <t xml:space="preserve"> &lt;Итого по расчету&gt; &lt;Единица измерения стомости&gt;</t>
        </r>
      </text>
    </comment>
    <comment ref="E20" authorId="2" shapeId="0" xr:uid="{82358F4D-649D-4872-9D79-0F55ACD2C1BD}">
      <text>
        <r>
          <rPr>
            <b/>
            <sz val="9"/>
            <color indexed="81"/>
            <rFont val="Tahoma"/>
            <family val="2"/>
            <charset val="204"/>
          </rPr>
          <t xml:space="preserve"> &lt;Единица измерения стомости&gt;</t>
        </r>
      </text>
    </comment>
    <comment ref="A21" authorId="0" shapeId="0" xr:uid="{FB98EB69-123F-4C39-9F24-4826A90FC2FA}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1" authorId="0" shapeId="0" xr:uid="{93FB75B7-51DB-4B34-AE67-7C9E7D6B5A0E}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расценки&gt;,
&lt;Количество всего (физ. объем) по позиции&gt;(&lt;Ед. измерения по расценке&gt;)&lt;Пустой идентификатор&gt;</t>
        </r>
      </text>
    </comment>
    <comment ref="C21" authorId="3" shapeId="0" xr:uid="{5A3339D6-B48B-4F07-916A-324D24852B6D}">
      <text>
        <r>
          <rPr>
            <sz val="8"/>
            <color indexed="81"/>
            <rFont val="Tahoma"/>
            <family val="2"/>
            <charset val="204"/>
          </rPr>
          <t xml:space="preserve"> &lt;Номера частей&gt;
(&lt;Обоснование (код) позиции&gt;)&lt;Пустой идентификатор&gt;&lt;Наименование коэффициентов со значениями&gt;</t>
        </r>
      </text>
    </comment>
    <comment ref="D21" authorId="0" shapeId="0" xr:uid="{21E5D3A3-6021-4B30-ADEC-A63ACC900B47}">
      <text>
        <r>
          <rPr>
            <sz val="8"/>
            <color indexed="81"/>
            <rFont val="Tahoma"/>
            <family val="2"/>
            <charset val="204"/>
          </rPr>
          <t xml:space="preserve"> &lt;Расчет стомости&gt;</t>
        </r>
      </text>
    </comment>
    <comment ref="E21" authorId="1" shapeId="0" xr:uid="{40F66FC0-42BC-4D43-8A3D-646C88ABCC67}">
      <text>
        <r>
          <rPr>
            <b/>
            <sz val="8"/>
            <color indexed="81"/>
            <rFont val="Tahoma"/>
            <family val="2"/>
            <charset val="204"/>
          </rPr>
          <t xml:space="preserve"> &lt;Стоимость&gt;</t>
        </r>
      </text>
    </comment>
    <comment ref="A57" authorId="2" shapeId="0" xr:uid="{6BE3B38F-9552-4888-BB10-E4061745F6AB}">
      <text>
        <r>
          <rPr>
            <b/>
            <sz val="9"/>
            <color indexed="81"/>
            <rFont val="Tahoma"/>
            <family val="2"/>
            <charset val="204"/>
          </rPr>
          <t xml:space="preserve"> &lt;Описание локальной сметы&gt;</t>
        </r>
      </text>
    </comment>
  </commentList>
</comments>
</file>

<file path=xl/sharedStrings.xml><?xml version="1.0" encoding="utf-8"?>
<sst xmlns="http://schemas.openxmlformats.org/spreadsheetml/2006/main" count="341" uniqueCount="212">
  <si>
    <t>СОГЛАСОВАНО:</t>
  </si>
  <si>
    <t>УТВЕРЖДЕНО:</t>
  </si>
  <si>
    <t>___________________________________</t>
  </si>
  <si>
    <t>(наименование объекта капитального строительства)</t>
  </si>
  <si>
    <t>(наименование работ и затрат, наименование объекта)</t>
  </si>
  <si>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</si>
  <si>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</si>
  <si>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</si>
  <si>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цена, руб.</t>
  </si>
  <si>
    <t>Стоимость работ,
руб.</t>
  </si>
  <si>
    <t>Категория сложности - II</t>
  </si>
  <si>
    <t>ВСЕГО по смете</t>
  </si>
  <si>
    <t>Измеритель - 1 знак</t>
  </si>
  <si>
    <t>Вынос осей</t>
  </si>
  <si>
    <t>Создание плановой опорной сети</t>
  </si>
  <si>
    <t>Полевые работы</t>
  </si>
  <si>
    <t xml:space="preserve">СБЦ "Инженерно-геодезические изыскания (2004)" 
</t>
  </si>
  <si>
    <t>Таблица  8§3</t>
  </si>
  <si>
    <t>Примечание 2 к табл.8 Стоимость определения координат пунктов опорной сети с использованием спутниковых геодезических систем К=1,3</t>
  </si>
  <si>
    <t xml:space="preserve">Создание высотной опорной сети </t>
  </si>
  <si>
    <t>Класс - IV</t>
  </si>
  <si>
    <t>Таблица 8 §4</t>
  </si>
  <si>
    <t>Измеритель - 1 пункт</t>
  </si>
  <si>
    <t>Объем работ - 2 пункта</t>
  </si>
  <si>
    <t>Итого по разделу 1 Полевые работы</t>
  </si>
  <si>
    <t/>
  </si>
  <si>
    <t xml:space="preserve">   Итого по разделу 1 Полевые работы</t>
  </si>
  <si>
    <t>Раздел 2. Камеральные работы</t>
  </si>
  <si>
    <t xml:space="preserve">Создание плановой опорной сети </t>
  </si>
  <si>
    <t>Разряд - 2</t>
  </si>
  <si>
    <t>Таблица 8 §3</t>
  </si>
  <si>
    <t>Общие указания, п.15 д) Стоимость выполнения камеральных работ с применением компьютерных технологий с применением коэффициента К=1,2.</t>
  </si>
  <si>
    <t xml:space="preserve">   Итого по разделу 2 Камеральные работы</t>
  </si>
  <si>
    <t>Раздел 3. Прочие расходы</t>
  </si>
  <si>
    <t>Расходы по внутреннему транспорту</t>
  </si>
  <si>
    <t>Расходы по организации и ликвидации работ на объекте определяются в размере</t>
  </si>
  <si>
    <t>Общие указания, п.13</t>
  </si>
  <si>
    <t xml:space="preserve">6% от стоимости полевых работ и расходов по внутреннему транспорту </t>
  </si>
  <si>
    <t>Итого по разделу 3 Прочие расходы</t>
  </si>
  <si>
    <t xml:space="preserve">   Итого Поз. 7-8</t>
  </si>
  <si>
    <t xml:space="preserve">   Итого по разделу 3 Прочие расходы</t>
  </si>
  <si>
    <t xml:space="preserve">   Инженерно-геодезические изыскания: Прочие расходы (2004)</t>
  </si>
  <si>
    <t xml:space="preserve">   Инженерно-геодезические изыскания: Полевые работы (2004)</t>
  </si>
  <si>
    <t xml:space="preserve">   Инженерно-геодезические изыскания: Камеральные работы (2004)</t>
  </si>
  <si>
    <t>ИТОГО по смете в ценах на 01.01.2001 г.</t>
  </si>
  <si>
    <t>Измеритель - 1 точка</t>
  </si>
  <si>
    <t>Таблица 48 §1</t>
  </si>
  <si>
    <t>Таблица 46 §11</t>
  </si>
  <si>
    <t>Категория сложности -  II</t>
  </si>
  <si>
    <t>6426*2*1,3</t>
  </si>
  <si>
    <t>1897*2</t>
  </si>
  <si>
    <t>2538*2*1,2</t>
  </si>
  <si>
    <t>428*2*1,2</t>
  </si>
  <si>
    <t xml:space="preserve">   Итого Поз. 6-7</t>
  </si>
  <si>
    <t>ИТОГО по смете с учетом коэффициентов К=1,3 (п.8, подп.д, табл.3 п.8 СБЦ, приложение 4), К=1,25 (п.8 подп.е), общий коэффициент к полевым работ, а также к камеральным составляет 1,55</t>
  </si>
  <si>
    <t>Составил</t>
  </si>
  <si>
    <t>Е.Н.Чикирина</t>
  </si>
  <si>
    <t>[подпись (инициалы, фамилия)]</t>
  </si>
  <si>
    <t>Проверил</t>
  </si>
  <si>
    <t>А.В. Новикова</t>
  </si>
  <si>
    <t>Планова и высотная привязка при расстоянии между точками (геологическими выработками), м: до 50</t>
  </si>
  <si>
    <t>Рабочие пункты: металлические трубки (штыри), дюбель-гвоздь и др.</t>
  </si>
  <si>
    <t xml:space="preserve">   Итого Поз. 1-4</t>
  </si>
  <si>
    <t>Расстояние от базы изыскательской организации, экспедииции, партии или отряда до участка изысканий - до 10 км, при сметной стоимости полевых работ до 75 тыс. руб.</t>
  </si>
  <si>
    <t xml:space="preserve">11,25% от стоимости полевых работ </t>
  </si>
  <si>
    <t>Таблица 4 §2</t>
  </si>
  <si>
    <t>Реконструкция ПС 35/10 кВ «Кургат »</t>
  </si>
  <si>
    <t>"_____" ________________ 2024 года</t>
  </si>
  <si>
    <t>Объем работ - 99 точек</t>
  </si>
  <si>
    <t>41*99</t>
  </si>
  <si>
    <t xml:space="preserve">   Всего c учетом инфляционного коэффициента на 2 квартал 2024 г. 5,96 (Письмо Минстроя России от27.04.2024 г. №24796-АЛ/09 прил.5)</t>
  </si>
  <si>
    <t>111*99</t>
  </si>
  <si>
    <t>11,25%*35549,6</t>
  </si>
  <si>
    <t>6%*(35549,6+3999,33)</t>
  </si>
  <si>
    <t>Сметный расчет СР-1</t>
  </si>
  <si>
    <t>Сметный расчет СР-2</t>
  </si>
  <si>
    <t>Реконструкция ПС 35/10 кВ "Кургат"</t>
  </si>
  <si>
    <t>Исполнительная съемка</t>
  </si>
  <si>
    <t>Наименование проектной (изыскательской) организации:</t>
  </si>
  <si>
    <t>ООО "Инженерная Компания Сибири"</t>
  </si>
  <si>
    <t>Наименование организации заказчика:</t>
  </si>
  <si>
    <t xml:space="preserve">Итого по расчету, тыс.руб.: </t>
  </si>
  <si>
    <t>Раздел 1. Полевые работы</t>
  </si>
  <si>
    <t>Создание инженерно-топографического плана на застроенной территории</t>
  </si>
  <si>
    <t xml:space="preserve">СБЦ "Инженерно-геодезические изыскания (2010)" 
</t>
  </si>
  <si>
    <t>3481*0,113878</t>
  </si>
  <si>
    <t xml:space="preserve">Таблица 9 §2                          
</t>
  </si>
  <si>
    <t>Измеритель - 1 га</t>
  </si>
  <si>
    <t>Объем работ -0,113878 га</t>
  </si>
  <si>
    <t xml:space="preserve">   Итого Поз. 1</t>
  </si>
  <si>
    <t>1269*0,113878</t>
  </si>
  <si>
    <t>Итого по разделу 2 Камеральные работы</t>
  </si>
  <si>
    <t xml:space="preserve">   Итого Поз. 2</t>
  </si>
  <si>
    <t>11,25%*396,41</t>
  </si>
  <si>
    <t>Таблица 4 §5</t>
  </si>
  <si>
    <t xml:space="preserve">11.25% от стоимости полевых работ </t>
  </si>
  <si>
    <t>6%*(396,41+44,6 руб.)</t>
  </si>
  <si>
    <t xml:space="preserve">   Итого Поз. 3-4</t>
  </si>
  <si>
    <t>Итого по смете</t>
  </si>
  <si>
    <t>Двести двадцать три тысячи сорок два рубля семнадцать копеек</t>
  </si>
  <si>
    <t>(сумма прописью)</t>
  </si>
  <si>
    <t>Сметный расчет СР-3</t>
  </si>
  <si>
    <t>Командировочные расходы Командировочные расходы подрядной организации</t>
  </si>
  <si>
    <t>Реконструкция ПС 35/10 кВ «Кургат»</t>
  </si>
  <si>
    <t>Составлен(а) на 2 кв. 2024 г.</t>
  </si>
  <si>
    <t>№</t>
  </si>
  <si>
    <t xml:space="preserve">Наименование данных </t>
  </si>
  <si>
    <t>Ед. изм.</t>
  </si>
  <si>
    <t>Кол-во</t>
  </si>
  <si>
    <t xml:space="preserve">Расчет </t>
  </si>
  <si>
    <t>Показатели</t>
  </si>
  <si>
    <t>Обоснование</t>
  </si>
  <si>
    <t xml:space="preserve">1 Исходные данные  для строительства  </t>
  </si>
  <si>
    <t>1.1</t>
  </si>
  <si>
    <t>Ремонтные работы</t>
  </si>
  <si>
    <t>1.2</t>
  </si>
  <si>
    <t>Транспортная схема доставки рабочих:</t>
  </si>
  <si>
    <t>1.3</t>
  </si>
  <si>
    <t>Продолжительность смены</t>
  </si>
  <si>
    <t>час.</t>
  </si>
  <si>
    <t>П35-04.24-ПОС1</t>
  </si>
  <si>
    <t>1.4</t>
  </si>
  <si>
    <t xml:space="preserve">Период производства работ основного периода </t>
  </si>
  <si>
    <t>мес.</t>
  </si>
  <si>
    <t xml:space="preserve"> 22 рабочих дня *9 мес.= 198 дней </t>
  </si>
  <si>
    <t>1.5</t>
  </si>
  <si>
    <t>Период производства работ</t>
  </si>
  <si>
    <t>дн.</t>
  </si>
  <si>
    <t>кол-во периодов производства работ= 1</t>
  </si>
  <si>
    <t>1.6</t>
  </si>
  <si>
    <t xml:space="preserve">Количество работников </t>
  </si>
  <si>
    <t>чел.</t>
  </si>
  <si>
    <t xml:space="preserve">2 Расчет затрат на проезд работников  для строительства </t>
  </si>
  <si>
    <t>2.1</t>
  </si>
  <si>
    <t>руб.</t>
  </si>
  <si>
    <t xml:space="preserve">(туда и обратно) </t>
  </si>
  <si>
    <t xml:space="preserve">Итого стоимость проезда работников </t>
  </si>
  <si>
    <t xml:space="preserve">3 Проживание работников  для строительства  </t>
  </si>
  <si>
    <t>3.1</t>
  </si>
  <si>
    <t>Правительство Российской Федерации: Постановление №729 от 02 октября 2002г.                                                                                                   абз. 3 п. 11, п. 25 Положения о служебных командировках, Письмо Минтруда России от 05.09.2013 N 14-2/3044898-4415</t>
  </si>
  <si>
    <t>Итого компенсация на оплату проживания работников</t>
  </si>
  <si>
    <t xml:space="preserve">4. Суточные работников  для строительства </t>
  </si>
  <si>
    <t>4.1</t>
  </si>
  <si>
    <t>Определение кол-ва дней командировки для работников СМР                                        Суточные (1чел*1сутки=700 руб.)</t>
  </si>
  <si>
    <t>Письмо Министерства строительства и жилищно-коммунального хозяйства РФ от 29 июня 2020 г. № 24882-ИТ/09 .                                                                     абз. 3 п. 11, п. 25 Положения о служебных командировках, Письмо Минтруда России от 05.09.2013 N 14-2/3044898-4415</t>
  </si>
  <si>
    <t>4.2</t>
  </si>
  <si>
    <t xml:space="preserve">Итого компенсация на оплату суточных для работников </t>
  </si>
  <si>
    <t>Всего по расчету в текущих ценах  для работников</t>
  </si>
  <si>
    <t>Составил__________________________________________</t>
  </si>
  <si>
    <t>Чикирина Е.Н.</t>
  </si>
  <si>
    <t>[должность,подпись(инициалы,фамилия)]</t>
  </si>
  <si>
    <t>Проверил__________________________________________</t>
  </si>
  <si>
    <t>Новикова А.В.</t>
  </si>
  <si>
    <r>
      <rPr>
        <b/>
        <sz val="11"/>
        <rFont val="Times New Roman"/>
        <family val="1"/>
        <charset val="204"/>
      </rPr>
      <t>Объект:</t>
    </r>
    <r>
      <rPr>
        <sz val="11"/>
        <rFont val="Times New Roman"/>
        <family val="1"/>
        <charset val="204"/>
      </rPr>
      <t xml:space="preserve"> Реконструкция ПС 35/10 кВ «Кургат»</t>
    </r>
  </si>
  <si>
    <t>Основание: п.4 тома П35-04.24-ПОС1</t>
  </si>
  <si>
    <t>Составлен(а) на 2 кв. 2024  г.</t>
  </si>
  <si>
    <t>№ п/п</t>
  </si>
  <si>
    <t>Наименование затрат</t>
  </si>
  <si>
    <t>Сумма</t>
  </si>
  <si>
    <t>Ед.изм.</t>
  </si>
  <si>
    <t>км</t>
  </si>
  <si>
    <t>рейс</t>
  </si>
  <si>
    <t>ГАЗ Газель 322132 для перевозки работников ( 12 мест. )</t>
  </si>
  <si>
    <t>шт.</t>
  </si>
  <si>
    <t>рейсов</t>
  </si>
  <si>
    <t>Средняя скорость передвижения</t>
  </si>
  <si>
    <t>км/час</t>
  </si>
  <si>
    <t>маш.-час</t>
  </si>
  <si>
    <t>руб/час</t>
  </si>
  <si>
    <t>Сметный расчет СР-5</t>
  </si>
  <si>
    <t xml:space="preserve"> Расчет затрат по перевозке рабочих для строительства   автомобильным транспортом до объекта и обратно </t>
  </si>
  <si>
    <t>Расстояние перевозки (в одну сторону): место проживания - место строительства объекта</t>
  </si>
  <si>
    <t>Количество рейсов  (туда и обратно) для работников  в день</t>
  </si>
  <si>
    <t xml:space="preserve">Продолжительность основного периода строительства </t>
  </si>
  <si>
    <t>месяца</t>
  </si>
  <si>
    <t>Количество рабочих дней в месяце</t>
  </si>
  <si>
    <t>дней</t>
  </si>
  <si>
    <t>Количество рейсов за время строительства  для работников  (2 рейса*22 раб.дня в месяц*продолжительность строительства* кол-во машин)</t>
  </si>
  <si>
    <t>Итого пробег для работников (79 км*кол-во рейсов за время строительства)</t>
  </si>
  <si>
    <t>Итого время в пути для работников СМР (79 км/40 км/час)*кол-во рейсов за все время</t>
  </si>
  <si>
    <t>2.2</t>
  </si>
  <si>
    <t>3.2</t>
  </si>
  <si>
    <t>Сметный расчет СР-6</t>
  </si>
  <si>
    <t xml:space="preserve"> Расчет затрат по перевозке рабочих авторского надзора для строительства  до объекта и обратно </t>
  </si>
  <si>
    <t>Поезд пассажирский: г.Красноярск - г. Тулун. на основании прайс-листа, учтенного в томе СМ1.2</t>
  </si>
  <si>
    <t>Кол-во работников авторского надзора</t>
  </si>
  <si>
    <t>Количество дней поездок в 1 месяц</t>
  </si>
  <si>
    <t>дня</t>
  </si>
  <si>
    <t>Автомобили полупассажирские, грузоподъемность до 2 т  ( 4 мест. )</t>
  </si>
  <si>
    <t>руб/сутки</t>
  </si>
  <si>
    <t>Итого стоимость аренды квартиры на весь срок строительства (кол-во дней за весь срок*стоимость за сутки)</t>
  </si>
  <si>
    <t>Суточные на 1 человека, согласно Письма Министерства строительства и жилищно-коммунального хозяйства РФ от 29 июня 2020 г. № 24882-ИТ/09. абз. 3 п. 11, п. 25 Положения о служебных командировках, Письмо Минтруда России от 05.09.2013 N 14-2/3044898-4415
(700 руб./человека*3 дня(поездка на место строительства)*9 поездок)</t>
  </si>
  <si>
    <t>Итого затрат на расходы по авторскому надзору за весь срок продолжительности строительства (стоимость проезда на поезде+стоимость проезда на автомобиле+стоиомсть аренды квартиры+суточные+суточные)</t>
  </si>
  <si>
    <t>Стоимость проезда на поезде: г. Иркутск - г. Тулун)</t>
  </si>
  <si>
    <t>Данные на 05.10.2024 г., согласно прайс-листу, указанному в томе
 П35-04.24-СМ1</t>
  </si>
  <si>
    <r>
      <t xml:space="preserve">Стоимость маш/час  (в ценах на 2 кв. 2024 г.)                                      </t>
    </r>
    <r>
      <rPr>
        <sz val="11"/>
        <color indexed="8"/>
        <rFont val="Times New Roman"/>
        <family val="1"/>
        <charset val="204"/>
      </rPr>
      <t xml:space="preserve">  </t>
    </r>
    <r>
      <rPr>
        <sz val="12"/>
        <color indexed="8"/>
        <rFont val="Times New Roman"/>
        <family val="1"/>
        <charset val="204"/>
      </rPr>
      <t xml:space="preserve"> (ФСЭМ-91.13.03-508)</t>
    </r>
  </si>
  <si>
    <t>Итого стоимость затрат  в ценах на 2 кв. 2024 г.         (782,1 часа * 2883,39 руб/час) для работников СМР</t>
  </si>
  <si>
    <t>(8 чел *3560,54)  руб.</t>
  </si>
  <si>
    <t xml:space="preserve"> Полный срок командировки: 9  мес.*30 дней = 270 дней, из учета месяц = 30 дней.                  Кол-во человек - 8 чел.</t>
  </si>
  <si>
    <t>(270 дней*8 чел.*700 руб)</t>
  </si>
  <si>
    <t>г. Иркутск - г.Тулун</t>
  </si>
  <si>
    <t>270 дней*8чел.*2500 руб</t>
  </si>
  <si>
    <t>Итого время в пути для работников (79 км/40 км/час)*кол-во рейсов за все время</t>
  </si>
  <si>
    <r>
      <t xml:space="preserve">Определение кол-во дней проживания (учитывается кол-во календарных дней) работников                                  </t>
    </r>
    <r>
      <rPr>
        <u/>
        <sz val="11"/>
        <color theme="1"/>
        <rFont val="Times New Roman"/>
        <family val="1"/>
        <charset val="204"/>
      </rPr>
      <t xml:space="preserve">Проживание (1 чел*2500руб/сутки). </t>
    </r>
  </si>
  <si>
    <t xml:space="preserve">Продолжительность основного периода строительства (кол-во поездок) </t>
  </si>
  <si>
    <t>Кол-во суток для проживания на весь период строительства (5 дней в 1 поездку*кол-во поездок)</t>
  </si>
  <si>
    <t>Количество рейсов за время строительства  для работников  авторского надзора  на автомобиле (2 рейса*3 раб.дня в месяц*кол-во поездок* кол-во машин)</t>
  </si>
  <si>
    <t xml:space="preserve">9 месяцев </t>
  </si>
  <si>
    <t>Итого стоимость затрат на проезд работников на поезде: г.Красноярск - г. Тулун (2776 руб.*кол-во работников*кол-во поездок*туда-обратно)</t>
  </si>
  <si>
    <t>Аренда квартиры в г.Тулун на основании прайс-листов, учтенных в томе СМ1.2</t>
  </si>
  <si>
    <t>Итого стоимость затрат  в ценах на 2 кв. 2024 г.   
(106,65 часа *2883,39 руб/час) для работников на автомобиле</t>
  </si>
  <si>
    <t>П35-04.24-ПОС1
13140,4 чел.дней= 1642,55 чел./час.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</si>
</sst>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р_._-;\-* #,##0.00\ _р_._-;_-* &quot;-&quot;??\ _р_._-;_-@_-"/>
    <numFmt numFmtId="165" formatCode="0.00000"/>
    <numFmt numFmtId="166" formatCode="_-* #,##0.00_р_._-;\-* #,##0.00_р_._-;_-* &quot;-&quot;??_р_._-;_-@_-"/>
    <numFmt numFmtId="167" formatCode="_-* #,##0.00[$€-1]_-;\-* #,##0.00[$€-1]_-;_-* &quot;-&quot;??[$€-1]_-"/>
    <numFmt numFmtId="168" formatCode="_-* #,##0\ _р_._-;\-* #,##0\ _р_._-;_-* &quot;-&quot;??\ _р_._-;_-@_-"/>
  </numFmts>
  <fonts count="3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u/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0"/>
      <name val="NTTimes/Cyrillic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2" fillId="0" borderId="0">
      <alignment horizontal="center"/>
    </xf>
    <xf numFmtId="0" fontId="1" fillId="0" borderId="0"/>
    <xf numFmtId="0" fontId="7" fillId="0" borderId="0"/>
    <xf numFmtId="0" fontId="8" fillId="0" borderId="2" applyBorder="0" applyAlignment="0">
      <alignment horizontal="center" wrapText="1"/>
    </xf>
    <xf numFmtId="0" fontId="2" fillId="0" borderId="0">
      <alignment horizontal="left" vertical="top"/>
    </xf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7" fillId="0" borderId="0"/>
    <xf numFmtId="167" fontId="7" fillId="0" borderId="0"/>
    <xf numFmtId="166" fontId="1" fillId="0" borderId="0" applyFont="0" applyFill="0" applyBorder="0" applyAlignment="0" applyProtection="0"/>
    <xf numFmtId="167" fontId="30" fillId="0" borderId="0"/>
    <xf numFmtId="167" fontId="31" fillId="0" borderId="0"/>
    <xf numFmtId="0" fontId="1" fillId="0" borderId="0"/>
    <xf numFmtId="0" fontId="8" fillId="0" borderId="0"/>
    <xf numFmtId="164" fontId="1" fillId="0" borderId="0" applyFont="0" applyFill="0" applyBorder="0" applyAlignment="0" applyProtection="0"/>
  </cellStyleXfs>
  <cellXfs count="257">
    <xf numFmtId="0" fontId="0" fillId="0" borderId="0" xfId="0"/>
    <xf numFmtId="0" fontId="3" fillId="0" borderId="0" xfId="1" applyFont="1" applyAlignment="1">
      <alignment wrapText="1"/>
    </xf>
    <xf numFmtId="0" fontId="4" fillId="0" borderId="0" xfId="2" applyFont="1" applyAlignment="1">
      <alignment horizontal="left" wrapText="1"/>
    </xf>
    <xf numFmtId="0" fontId="4" fillId="0" borderId="0" xfId="2" applyFont="1"/>
    <xf numFmtId="0" fontId="5" fillId="0" borderId="0" xfId="2" applyFont="1" applyAlignment="1">
      <alignment horizontal="left" vertical="top"/>
    </xf>
    <xf numFmtId="0" fontId="5" fillId="0" borderId="0" xfId="2" applyFont="1"/>
    <xf numFmtId="0" fontId="3" fillId="0" borderId="0" xfId="2" applyFont="1" applyAlignment="1">
      <alignment horizontal="left" vertical="top"/>
    </xf>
    <xf numFmtId="49" fontId="3" fillId="0" borderId="0" xfId="2" applyNumberFormat="1" applyFont="1" applyAlignment="1">
      <alignment horizontal="left" vertical="top"/>
    </xf>
    <xf numFmtId="0" fontId="3" fillId="0" borderId="0" xfId="2" applyFont="1"/>
    <xf numFmtId="0" fontId="6" fillId="0" borderId="0" xfId="2" applyFont="1"/>
    <xf numFmtId="0" fontId="6" fillId="0" borderId="0" xfId="2" applyFont="1" applyAlignment="1">
      <alignment horizontal="right"/>
    </xf>
    <xf numFmtId="0" fontId="6" fillId="0" borderId="0" xfId="2" applyFont="1" applyAlignment="1">
      <alignment vertical="top"/>
    </xf>
    <xf numFmtId="0" fontId="3" fillId="0" borderId="0" xfId="2" applyFont="1" applyAlignment="1">
      <alignment horizontal="left" vertical="center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right" vertical="top"/>
    </xf>
    <xf numFmtId="0" fontId="3" fillId="0" borderId="0" xfId="3" applyFont="1" applyAlignment="1">
      <alignment horizontal="center" vertical="top"/>
    </xf>
    <xf numFmtId="0" fontId="5" fillId="0" borderId="0" xfId="1" applyFont="1">
      <alignment horizontal="center"/>
    </xf>
    <xf numFmtId="0" fontId="3" fillId="0" borderId="0" xfId="3" applyFont="1" applyAlignment="1">
      <alignment horizontal="center" vertical="top" wrapText="1"/>
    </xf>
    <xf numFmtId="0" fontId="6" fillId="0" borderId="0" xfId="2" applyFont="1" applyAlignment="1">
      <alignment wrapText="1"/>
    </xf>
    <xf numFmtId="0" fontId="6" fillId="0" borderId="1" xfId="2" applyFont="1" applyBorder="1" applyAlignment="1">
      <alignment wrapText="1"/>
    </xf>
    <xf numFmtId="0" fontId="2" fillId="0" borderId="0" xfId="0" applyFont="1"/>
    <xf numFmtId="0" fontId="2" fillId="0" borderId="0" xfId="1">
      <alignment horizontal="center"/>
    </xf>
    <xf numFmtId="0" fontId="2" fillId="0" borderId="0" xfId="1" applyAlignment="1">
      <alignment horizontal="right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2" fillId="0" borderId="4" xfId="4" applyFont="1" applyBorder="1">
      <alignment horizontal="center" wrapText="1"/>
    </xf>
    <xf numFmtId="0" fontId="2" fillId="0" borderId="5" xfId="4" applyFont="1" applyBorder="1" applyAlignment="1">
      <alignment horizontal="center" wrapText="1"/>
    </xf>
    <xf numFmtId="0" fontId="3" fillId="0" borderId="0" xfId="3" applyFont="1" applyBorder="1" applyAlignment="1">
      <alignment horizontal="center" vertical="top" wrapText="1"/>
    </xf>
    <xf numFmtId="0" fontId="6" fillId="0" borderId="0" xfId="2" applyFont="1" applyBorder="1" applyAlignment="1">
      <alignment wrapText="1"/>
    </xf>
    <xf numFmtId="0" fontId="2" fillId="0" borderId="0" xfId="3" applyFont="1" applyBorder="1" applyAlignment="1">
      <alignment horizontal="center" vertical="top" wrapText="1"/>
    </xf>
    <xf numFmtId="0" fontId="15" fillId="0" borderId="7" xfId="0" applyFont="1" applyBorder="1" applyAlignment="1">
      <alignment vertical="top"/>
    </xf>
    <xf numFmtId="0" fontId="3" fillId="0" borderId="4" xfId="2" applyFont="1" applyBorder="1" applyAlignment="1">
      <alignment horizontal="center" vertical="top" wrapText="1"/>
    </xf>
    <xf numFmtId="0" fontId="3" fillId="0" borderId="4" xfId="2" applyFont="1" applyBorder="1" applyAlignment="1">
      <alignment horizontal="left" vertical="top" wrapText="1"/>
    </xf>
    <xf numFmtId="0" fontId="3" fillId="0" borderId="4" xfId="5" applyFont="1" applyBorder="1" applyAlignment="1">
      <alignment horizontal="left" vertical="top" wrapText="1"/>
    </xf>
    <xf numFmtId="4" fontId="3" fillId="0" borderId="4" xfId="2" applyNumberFormat="1" applyFont="1" applyBorder="1" applyAlignment="1">
      <alignment horizontal="right" vertical="top" wrapText="1"/>
    </xf>
    <xf numFmtId="0" fontId="3" fillId="0" borderId="6" xfId="2" applyFont="1" applyBorder="1" applyAlignment="1">
      <alignment horizontal="center" vertical="top" wrapText="1"/>
    </xf>
    <xf numFmtId="0" fontId="3" fillId="0" borderId="6" xfId="2" applyFont="1" applyBorder="1" applyAlignment="1">
      <alignment horizontal="left" vertical="top" wrapText="1"/>
    </xf>
    <xf numFmtId="0" fontId="3" fillId="0" borderId="6" xfId="5" applyFont="1" applyBorder="1" applyAlignment="1">
      <alignment horizontal="left" vertical="top" wrapText="1"/>
    </xf>
    <xf numFmtId="4" fontId="3" fillId="0" borderId="6" xfId="2" applyNumberFormat="1" applyFont="1" applyBorder="1" applyAlignment="1">
      <alignment horizontal="right" vertical="top" wrapText="1"/>
    </xf>
    <xf numFmtId="0" fontId="3" fillId="0" borderId="8" xfId="2" applyFont="1" applyBorder="1" applyAlignment="1">
      <alignment horizontal="left" vertical="top" wrapText="1"/>
    </xf>
    <xf numFmtId="0" fontId="17" fillId="0" borderId="8" xfId="5" applyFont="1" applyBorder="1" applyAlignment="1">
      <alignment horizontal="left" vertical="top" wrapText="1"/>
    </xf>
    <xf numFmtId="0" fontId="3" fillId="0" borderId="8" xfId="2" applyFont="1" applyBorder="1" applyAlignment="1">
      <alignment horizontal="center" vertical="top" wrapText="1"/>
    </xf>
    <xf numFmtId="4" fontId="3" fillId="0" borderId="8" xfId="2" applyNumberFormat="1" applyFont="1" applyBorder="1" applyAlignment="1">
      <alignment horizontal="right" vertical="top" wrapText="1"/>
    </xf>
    <xf numFmtId="0" fontId="3" fillId="0" borderId="4" xfId="2" applyFont="1" applyBorder="1" applyAlignment="1">
      <alignment vertical="top" wrapText="1"/>
    </xf>
    <xf numFmtId="4" fontId="5" fillId="0" borderId="4" xfId="2" applyNumberFormat="1" applyFont="1" applyBorder="1" applyAlignment="1">
      <alignment horizontal="right" vertical="top" wrapText="1"/>
    </xf>
    <xf numFmtId="2" fontId="3" fillId="0" borderId="4" xfId="2" applyNumberFormat="1" applyFont="1" applyBorder="1" applyAlignment="1">
      <alignment horizontal="right" vertical="top" wrapText="1"/>
    </xf>
    <xf numFmtId="165" fontId="3" fillId="0" borderId="6" xfId="2" applyNumberFormat="1" applyFont="1" applyBorder="1" applyAlignment="1">
      <alignment horizontal="right" vertical="top" wrapText="1"/>
    </xf>
    <xf numFmtId="165" fontId="5" fillId="0" borderId="4" xfId="2" applyNumberFormat="1" applyFont="1" applyBorder="1" applyAlignment="1">
      <alignment horizontal="right" vertical="top" wrapText="1"/>
    </xf>
    <xf numFmtId="0" fontId="3" fillId="0" borderId="2" xfId="2" applyFont="1" applyBorder="1" applyAlignment="1">
      <alignment vertical="top" wrapText="1"/>
    </xf>
    <xf numFmtId="4" fontId="3" fillId="0" borderId="2" xfId="2" applyNumberFormat="1" applyFont="1" applyBorder="1" applyAlignment="1">
      <alignment horizontal="right" vertical="top" wrapText="1"/>
    </xf>
    <xf numFmtId="166" fontId="5" fillId="0" borderId="2" xfId="8" applyFont="1" applyFill="1" applyBorder="1" applyAlignment="1">
      <alignment horizontal="right" vertical="top" wrapText="1"/>
    </xf>
    <xf numFmtId="0" fontId="17" fillId="0" borderId="6" xfId="5" applyFont="1" applyBorder="1" applyAlignment="1">
      <alignment horizontal="left" vertical="top" wrapText="1"/>
    </xf>
    <xf numFmtId="0" fontId="17" fillId="0" borderId="8" xfId="5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5" xfId="5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righ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 wrapText="1" shrinkToFit="1"/>
    </xf>
    <xf numFmtId="0" fontId="3" fillId="0" borderId="9" xfId="0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righ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right" vertical="top" wrapText="1"/>
    </xf>
    <xf numFmtId="0" fontId="3" fillId="0" borderId="4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0" xfId="5" applyFont="1">
      <alignment horizontal="left" vertical="top"/>
    </xf>
    <xf numFmtId="0" fontId="4" fillId="0" borderId="0" xfId="9" applyFont="1"/>
    <xf numFmtId="0" fontId="4" fillId="0" borderId="1" xfId="9" applyFont="1" applyBorder="1"/>
    <xf numFmtId="0" fontId="19" fillId="0" borderId="0" xfId="9" applyFont="1" applyAlignment="1">
      <alignment horizontal="center"/>
    </xf>
    <xf numFmtId="0" fontId="3" fillId="2" borderId="6" xfId="2" applyFont="1" applyFill="1" applyBorder="1" applyAlignment="1">
      <alignment horizontal="center" vertical="center" wrapText="1"/>
    </xf>
    <xf numFmtId="0" fontId="3" fillId="2" borderId="8" xfId="2" applyFont="1" applyFill="1" applyBorder="1" applyAlignment="1">
      <alignment horizontal="center" vertical="center" wrapText="1"/>
    </xf>
    <xf numFmtId="0" fontId="2" fillId="2" borderId="0" xfId="3" applyFont="1" applyFill="1" applyAlignment="1">
      <alignment horizontal="center" vertical="top"/>
    </xf>
    <xf numFmtId="0" fontId="17" fillId="0" borderId="6" xfId="5" applyFont="1" applyBorder="1" applyAlignment="1">
      <alignment horizontal="left" vertical="top" wrapText="1"/>
    </xf>
    <xf numFmtId="0" fontId="4" fillId="0" borderId="0" xfId="9" applyFont="1" applyAlignment="1">
      <alignment horizontal="left" wrapText="1"/>
    </xf>
    <xf numFmtId="0" fontId="5" fillId="0" borderId="0" xfId="9" applyFont="1" applyAlignment="1">
      <alignment horizontal="left" vertical="top"/>
    </xf>
    <xf numFmtId="0" fontId="5" fillId="0" borderId="0" xfId="9" applyFont="1"/>
    <xf numFmtId="0" fontId="3" fillId="0" borderId="0" xfId="9" applyFont="1" applyAlignment="1">
      <alignment horizontal="left" vertical="top"/>
    </xf>
    <xf numFmtId="49" fontId="3" fillId="0" borderId="0" xfId="9" applyNumberFormat="1" applyFont="1" applyAlignment="1">
      <alignment horizontal="left" vertical="top"/>
    </xf>
    <xf numFmtId="0" fontId="3" fillId="0" borderId="0" xfId="9" applyFont="1"/>
    <xf numFmtId="0" fontId="6" fillId="0" borderId="0" xfId="9" applyFont="1"/>
    <xf numFmtId="0" fontId="6" fillId="0" borderId="0" xfId="9" applyFont="1" applyAlignment="1">
      <alignment horizontal="right"/>
    </xf>
    <xf numFmtId="0" fontId="6" fillId="0" borderId="0" xfId="9" applyFont="1" applyAlignment="1">
      <alignment vertical="top"/>
    </xf>
    <xf numFmtId="0" fontId="3" fillId="0" borderId="0" xfId="9" applyFont="1" applyAlignment="1">
      <alignment horizontal="left" vertical="center"/>
    </xf>
    <xf numFmtId="0" fontId="3" fillId="0" borderId="0" xfId="10" applyFont="1" applyAlignment="1">
      <alignment horizontal="left" vertical="top"/>
    </xf>
    <xf numFmtId="0" fontId="3" fillId="2" borderId="0" xfId="10" applyFont="1" applyFill="1" applyAlignment="1">
      <alignment horizontal="center"/>
    </xf>
    <xf numFmtId="0" fontId="3" fillId="0" borderId="0" xfId="10" applyFont="1" applyAlignment="1">
      <alignment horizontal="center" vertical="top" wrapText="1"/>
    </xf>
    <xf numFmtId="0" fontId="3" fillId="0" borderId="0" xfId="10" applyFont="1" applyAlignment="1">
      <alignment horizontal="right" vertical="top"/>
    </xf>
    <xf numFmtId="0" fontId="6" fillId="0" borderId="0" xfId="9" applyFont="1" applyAlignment="1">
      <alignment wrapText="1"/>
    </xf>
    <xf numFmtId="0" fontId="6" fillId="0" borderId="1" xfId="9" applyFont="1" applyBorder="1" applyAlignment="1">
      <alignment wrapText="1"/>
    </xf>
    <xf numFmtId="0" fontId="20" fillId="0" borderId="0" xfId="9" applyFont="1" applyAlignment="1">
      <alignment vertical="top"/>
    </xf>
    <xf numFmtId="0" fontId="21" fillId="0" borderId="0" xfId="10" applyFont="1" applyAlignment="1">
      <alignment vertical="top" wrapText="1"/>
    </xf>
    <xf numFmtId="0" fontId="17" fillId="0" borderId="0" xfId="10" applyFont="1" applyAlignment="1">
      <alignment horizontal="center" vertical="top"/>
    </xf>
    <xf numFmtId="0" fontId="3" fillId="0" borderId="0" xfId="10" applyFont="1" applyAlignment="1">
      <alignment horizontal="center" vertical="top"/>
    </xf>
    <xf numFmtId="0" fontId="3" fillId="0" borderId="0" xfId="10" applyFont="1" applyAlignment="1">
      <alignment vertical="top" wrapText="1"/>
    </xf>
    <xf numFmtId="0" fontId="4" fillId="0" borderId="0" xfId="9" applyFont="1" applyAlignment="1">
      <alignment vertical="top"/>
    </xf>
    <xf numFmtId="0" fontId="3" fillId="0" borderId="0" xfId="9" applyFont="1" applyAlignment="1">
      <alignment vertical="top"/>
    </xf>
    <xf numFmtId="0" fontId="3" fillId="0" borderId="0" xfId="9" applyFont="1" applyAlignment="1">
      <alignment horizontal="left" inden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4" fontId="5" fillId="0" borderId="0" xfId="1" applyNumberFormat="1" applyFont="1" applyAlignment="1">
      <alignment horizontal="right" vertical="center" wrapText="1"/>
    </xf>
    <xf numFmtId="165" fontId="5" fillId="0" borderId="0" xfId="1" applyNumberFormat="1" applyFont="1" applyAlignment="1">
      <alignment horizontal="left" vertical="top" wrapText="1"/>
    </xf>
    <xf numFmtId="0" fontId="3" fillId="0" borderId="0" xfId="1" applyFont="1">
      <alignment horizontal="center"/>
    </xf>
    <xf numFmtId="0" fontId="3" fillId="0" borderId="0" xfId="1" applyFont="1" applyAlignment="1">
      <alignment horizontal="right"/>
    </xf>
    <xf numFmtId="0" fontId="3" fillId="0" borderId="2" xfId="9" applyFont="1" applyBorder="1" applyAlignment="1">
      <alignment horizontal="center" vertical="center" wrapText="1"/>
    </xf>
    <xf numFmtId="0" fontId="3" fillId="0" borderId="3" xfId="9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4" xfId="4" applyFont="1" applyBorder="1">
      <alignment horizontal="center" wrapText="1"/>
    </xf>
    <xf numFmtId="0" fontId="3" fillId="0" borderId="5" xfId="4" applyFont="1" applyBorder="1" applyAlignment="1">
      <alignment horizontal="center" wrapText="1"/>
    </xf>
    <xf numFmtId="0" fontId="3" fillId="0" borderId="4" xfId="9" applyFont="1" applyBorder="1" applyAlignment="1">
      <alignment horizontal="center" vertical="top" wrapText="1" shrinkToFit="1"/>
    </xf>
    <xf numFmtId="0" fontId="3" fillId="0" borderId="4" xfId="9" applyFont="1" applyBorder="1" applyAlignment="1">
      <alignment horizontal="left" vertical="top" wrapText="1"/>
    </xf>
    <xf numFmtId="0" fontId="3" fillId="0" borderId="4" xfId="9" applyFont="1" applyBorder="1" applyAlignment="1">
      <alignment horizontal="center" vertical="top" wrapText="1"/>
    </xf>
    <xf numFmtId="4" fontId="3" fillId="0" borderId="4" xfId="9" applyNumberFormat="1" applyFont="1" applyBorder="1" applyAlignment="1">
      <alignment horizontal="right" vertical="top" wrapText="1"/>
    </xf>
    <xf numFmtId="0" fontId="4" fillId="0" borderId="0" xfId="9" applyFont="1" applyAlignment="1">
      <alignment wrapText="1" shrinkToFit="1"/>
    </xf>
    <xf numFmtId="0" fontId="3" fillId="0" borderId="6" xfId="9" applyFont="1" applyBorder="1" applyAlignment="1">
      <alignment horizontal="center" vertical="top" wrapText="1" shrinkToFit="1"/>
    </xf>
    <xf numFmtId="0" fontId="3" fillId="0" borderId="6" xfId="9" applyFont="1" applyBorder="1" applyAlignment="1">
      <alignment horizontal="left" vertical="top" wrapText="1"/>
    </xf>
    <xf numFmtId="0" fontId="3" fillId="0" borderId="6" xfId="9" applyFont="1" applyBorder="1" applyAlignment="1">
      <alignment horizontal="center" vertical="top" wrapText="1"/>
    </xf>
    <xf numFmtId="4" fontId="3" fillId="0" borderId="6" xfId="9" applyNumberFormat="1" applyFont="1" applyBorder="1" applyAlignment="1">
      <alignment horizontal="right" vertical="top" wrapText="1"/>
    </xf>
    <xf numFmtId="0" fontId="17" fillId="0" borderId="6" xfId="6" applyFont="1" applyBorder="1" applyAlignment="1">
      <alignment horizontal="left" vertical="top" wrapText="1"/>
    </xf>
    <xf numFmtId="0" fontId="3" fillId="0" borderId="4" xfId="9" applyFont="1" applyBorder="1" applyAlignment="1">
      <alignment vertical="top" wrapText="1"/>
    </xf>
    <xf numFmtId="4" fontId="5" fillId="0" borderId="4" xfId="9" applyNumberFormat="1" applyFont="1" applyBorder="1" applyAlignment="1">
      <alignment horizontal="right" vertical="top" wrapText="1"/>
    </xf>
    <xf numFmtId="0" fontId="3" fillId="0" borderId="6" xfId="9" applyFont="1" applyBorder="1" applyAlignment="1">
      <alignment vertical="top" wrapText="1"/>
    </xf>
    <xf numFmtId="0" fontId="3" fillId="0" borderId="3" xfId="9" applyFont="1" applyBorder="1" applyAlignment="1">
      <alignment vertical="top" wrapText="1"/>
    </xf>
    <xf numFmtId="0" fontId="3" fillId="0" borderId="11" xfId="9" applyFont="1" applyBorder="1" applyAlignment="1">
      <alignment vertical="top" wrapText="1"/>
    </xf>
    <xf numFmtId="0" fontId="3" fillId="0" borderId="5" xfId="9" applyFont="1" applyBorder="1" applyAlignment="1">
      <alignment horizontal="left" vertical="top" wrapText="1"/>
    </xf>
    <xf numFmtId="4" fontId="3" fillId="0" borderId="7" xfId="9" applyNumberFormat="1" applyFont="1" applyBorder="1" applyAlignment="1">
      <alignment horizontal="right" vertical="top" wrapText="1"/>
    </xf>
    <xf numFmtId="4" fontId="3" fillId="0" borderId="5" xfId="9" applyNumberFormat="1" applyFont="1" applyBorder="1" applyAlignment="1">
      <alignment horizontal="right" vertical="top" wrapText="1"/>
    </xf>
    <xf numFmtId="0" fontId="22" fillId="0" borderId="0" xfId="9" applyFont="1"/>
    <xf numFmtId="4" fontId="5" fillId="0" borderId="5" xfId="9" applyNumberFormat="1" applyFont="1" applyBorder="1" applyAlignment="1">
      <alignment horizontal="right" vertical="top" wrapText="1"/>
    </xf>
    <xf numFmtId="0" fontId="3" fillId="0" borderId="2" xfId="9" applyFont="1" applyBorder="1" applyAlignment="1">
      <alignment vertical="top" wrapText="1"/>
    </xf>
    <xf numFmtId="4" fontId="3" fillId="0" borderId="3" xfId="9" applyNumberFormat="1" applyFont="1" applyBorder="1" applyAlignment="1">
      <alignment horizontal="right" vertical="top" wrapText="1"/>
    </xf>
    <xf numFmtId="164" fontId="5" fillId="0" borderId="3" xfId="7" applyFont="1" applyFill="1" applyBorder="1" applyAlignment="1">
      <alignment horizontal="right" vertical="top" wrapText="1"/>
    </xf>
    <xf numFmtId="0" fontId="3" fillId="0" borderId="0" xfId="9" applyFont="1" applyAlignment="1">
      <alignment vertical="top" wrapText="1"/>
    </xf>
    <xf numFmtId="0" fontId="3" fillId="0" borderId="0" xfId="9" applyFont="1" applyAlignment="1">
      <alignment horizontal="left" vertical="top" wrapText="1"/>
    </xf>
    <xf numFmtId="0" fontId="3" fillId="0" borderId="0" xfId="5" applyFont="1" applyAlignment="1">
      <alignment horizontal="left" vertical="top" wrapText="1"/>
    </xf>
    <xf numFmtId="0" fontId="3" fillId="0" borderId="0" xfId="9" applyFont="1" applyAlignment="1">
      <alignment horizontal="center" vertical="top" wrapText="1"/>
    </xf>
    <xf numFmtId="49" fontId="3" fillId="0" borderId="0" xfId="9" applyNumberFormat="1" applyFont="1" applyAlignment="1">
      <alignment horizontal="right" vertical="top" wrapText="1"/>
    </xf>
    <xf numFmtId="0" fontId="24" fillId="0" borderId="0" xfId="2" applyFont="1"/>
    <xf numFmtId="167" fontId="16" fillId="0" borderId="0" xfId="11" applyFont="1" applyAlignment="1">
      <alignment horizontal="left" vertical="top" wrapText="1"/>
    </xf>
    <xf numFmtId="0" fontId="24" fillId="0" borderId="1" xfId="2" applyFont="1" applyBorder="1" applyAlignment="1">
      <alignment horizontal="center" wrapText="1"/>
    </xf>
    <xf numFmtId="0" fontId="26" fillId="0" borderId="2" xfId="2" applyFont="1" applyBorder="1" applyAlignment="1">
      <alignment horizontal="center" vertical="center"/>
    </xf>
    <xf numFmtId="0" fontId="26" fillId="0" borderId="2" xfId="2" applyFont="1" applyBorder="1" applyAlignment="1">
      <alignment horizontal="center" vertical="center" wrapText="1"/>
    </xf>
    <xf numFmtId="0" fontId="24" fillId="0" borderId="2" xfId="2" applyFont="1" applyBorder="1" applyAlignment="1">
      <alignment horizontal="center" vertical="center"/>
    </xf>
    <xf numFmtId="0" fontId="24" fillId="0" borderId="2" xfId="2" applyFont="1" applyBorder="1" applyAlignment="1">
      <alignment horizontal="center" vertical="center" wrapText="1"/>
    </xf>
    <xf numFmtId="49" fontId="24" fillId="0" borderId="2" xfId="2" applyNumberFormat="1" applyFont="1" applyBorder="1" applyAlignment="1">
      <alignment horizontal="center" vertical="center"/>
    </xf>
    <xf numFmtId="0" fontId="24" fillId="0" borderId="2" xfId="2" applyFont="1" applyBorder="1" applyAlignment="1">
      <alignment wrapText="1"/>
    </xf>
    <xf numFmtId="0" fontId="24" fillId="0" borderId="2" xfId="2" applyFont="1" applyBorder="1"/>
    <xf numFmtId="0" fontId="24" fillId="0" borderId="2" xfId="2" applyFont="1" applyBorder="1" applyAlignment="1">
      <alignment horizontal="left" vertical="center" wrapText="1"/>
    </xf>
    <xf numFmtId="0" fontId="24" fillId="0" borderId="2" xfId="2" applyFont="1" applyBorder="1" applyAlignment="1">
      <alignment vertical="center" wrapText="1"/>
    </xf>
    <xf numFmtId="49" fontId="24" fillId="0" borderId="4" xfId="2" applyNumberFormat="1" applyFont="1" applyBorder="1" applyAlignment="1">
      <alignment horizontal="center" vertical="center"/>
    </xf>
    <xf numFmtId="0" fontId="24" fillId="0" borderId="4" xfId="2" applyFont="1" applyBorder="1" applyAlignment="1">
      <alignment horizontal="left" vertical="center" wrapText="1"/>
    </xf>
    <xf numFmtId="0" fontId="24" fillId="0" borderId="4" xfId="2" applyFont="1" applyBorder="1" applyAlignment="1">
      <alignment horizontal="center" vertical="center"/>
    </xf>
    <xf numFmtId="0" fontId="24" fillId="0" borderId="4" xfId="2" applyFont="1" applyBorder="1"/>
    <xf numFmtId="0" fontId="24" fillId="0" borderId="2" xfId="2" applyFont="1" applyBorder="1" applyAlignment="1">
      <alignment vertical="top" wrapText="1"/>
    </xf>
    <xf numFmtId="2" fontId="24" fillId="0" borderId="2" xfId="2" applyNumberFormat="1" applyFont="1" applyBorder="1" applyAlignment="1">
      <alignment horizontal="center" vertical="center"/>
    </xf>
    <xf numFmtId="4" fontId="24" fillId="0" borderId="2" xfId="2" applyNumberFormat="1" applyFont="1" applyBorder="1" applyAlignment="1">
      <alignment horizontal="center" vertical="center"/>
    </xf>
    <xf numFmtId="49" fontId="26" fillId="0" borderId="2" xfId="2" applyNumberFormat="1" applyFont="1" applyBorder="1" applyAlignment="1">
      <alignment horizontal="center" vertical="center"/>
    </xf>
    <xf numFmtId="0" fontId="26" fillId="0" borderId="2" xfId="2" applyFont="1" applyBorder="1" applyAlignment="1">
      <alignment vertical="center" wrapText="1"/>
    </xf>
    <xf numFmtId="4" fontId="26" fillId="0" borderId="2" xfId="2" applyNumberFormat="1" applyFont="1" applyBorder="1" applyAlignment="1">
      <alignment horizontal="center" vertical="center"/>
    </xf>
    <xf numFmtId="166" fontId="24" fillId="0" borderId="2" xfId="12" applyFont="1" applyFill="1" applyBorder="1" applyAlignment="1">
      <alignment horizontal="center" vertical="center"/>
    </xf>
    <xf numFmtId="0" fontId="24" fillId="0" borderId="5" xfId="2" applyFont="1" applyBorder="1" applyAlignment="1">
      <alignment horizontal="center" vertical="center" wrapText="1"/>
    </xf>
    <xf numFmtId="0" fontId="26" fillId="0" borderId="2" xfId="2" applyFont="1" applyBorder="1" applyAlignment="1">
      <alignment wrapText="1"/>
    </xf>
    <xf numFmtId="0" fontId="24" fillId="0" borderId="4" xfId="2" applyFont="1" applyBorder="1" applyAlignment="1">
      <alignment horizontal="center" vertical="top" wrapText="1"/>
    </xf>
    <xf numFmtId="0" fontId="26" fillId="0" borderId="2" xfId="2" applyFont="1" applyBorder="1" applyAlignment="1">
      <alignment vertical="top" wrapText="1"/>
    </xf>
    <xf numFmtId="0" fontId="26" fillId="0" borderId="2" xfId="2" applyFont="1" applyBorder="1" applyAlignment="1">
      <alignment horizontal="right" wrapText="1"/>
    </xf>
    <xf numFmtId="0" fontId="26" fillId="0" borderId="0" xfId="2" applyFont="1" applyAlignment="1">
      <alignment horizontal="center" vertical="center"/>
    </xf>
    <xf numFmtId="0" fontId="26" fillId="0" borderId="0" xfId="2" applyFont="1" applyAlignment="1">
      <alignment horizontal="right" wrapText="1"/>
    </xf>
    <xf numFmtId="0" fontId="26" fillId="0" borderId="0" xfId="2" applyFont="1" applyAlignment="1">
      <alignment horizontal="center" vertical="center" wrapText="1"/>
    </xf>
    <xf numFmtId="4" fontId="26" fillId="0" borderId="0" xfId="2" applyNumberFormat="1" applyFont="1" applyAlignment="1">
      <alignment horizontal="center" vertical="center"/>
    </xf>
    <xf numFmtId="0" fontId="24" fillId="0" borderId="0" xfId="2" applyFont="1" applyAlignment="1">
      <alignment horizontal="center" vertical="center" wrapText="1"/>
    </xf>
    <xf numFmtId="167" fontId="2" fillId="3" borderId="0" xfId="13" applyFont="1" applyFill="1" applyAlignment="1">
      <alignment vertical="center"/>
    </xf>
    <xf numFmtId="0" fontId="24" fillId="0" borderId="0" xfId="2" applyFont="1" applyAlignment="1">
      <alignment wrapText="1"/>
    </xf>
    <xf numFmtId="167" fontId="2" fillId="0" borderId="0" xfId="13" applyFont="1" applyAlignment="1">
      <alignment vertical="center"/>
    </xf>
    <xf numFmtId="167" fontId="32" fillId="0" borderId="0" xfId="14" applyFont="1"/>
    <xf numFmtId="167" fontId="3" fillId="0" borderId="0" xfId="13" applyFont="1" applyAlignment="1">
      <alignment horizontal="center" vertical="center"/>
    </xf>
    <xf numFmtId="0" fontId="26" fillId="0" borderId="0" xfId="15" applyFont="1"/>
    <xf numFmtId="0" fontId="8" fillId="0" borderId="0" xfId="16"/>
    <xf numFmtId="0" fontId="33" fillId="0" borderId="0" xfId="16" applyFont="1" applyAlignment="1">
      <alignment horizontal="center"/>
    </xf>
    <xf numFmtId="0" fontId="34" fillId="0" borderId="0" xfId="16" applyFont="1"/>
    <xf numFmtId="0" fontId="35" fillId="0" borderId="0" xfId="16" applyFont="1"/>
    <xf numFmtId="0" fontId="2" fillId="0" borderId="1" xfId="16" applyFont="1" applyBorder="1"/>
    <xf numFmtId="0" fontId="35" fillId="0" borderId="8" xfId="16" applyFont="1" applyBorder="1" applyAlignment="1">
      <alignment horizontal="center" vertical="center" wrapText="1"/>
    </xf>
    <xf numFmtId="0" fontId="35" fillId="0" borderId="2" xfId="16" applyFont="1" applyBorder="1" applyAlignment="1">
      <alignment horizontal="center" vertical="center" wrapText="1"/>
    </xf>
    <xf numFmtId="0" fontId="35" fillId="0" borderId="2" xfId="16" applyFont="1" applyBorder="1" applyAlignment="1">
      <alignment vertical="center" wrapText="1"/>
    </xf>
    <xf numFmtId="1" fontId="35" fillId="0" borderId="2" xfId="16" applyNumberFormat="1" applyFont="1" applyBorder="1" applyAlignment="1">
      <alignment horizontal="center" vertical="center" wrapText="1"/>
    </xf>
    <xf numFmtId="2" fontId="35" fillId="0" borderId="2" xfId="16" applyNumberFormat="1" applyFont="1" applyBorder="1" applyAlignment="1">
      <alignment horizontal="center" vertical="center" wrapText="1"/>
    </xf>
    <xf numFmtId="167" fontId="2" fillId="3" borderId="0" xfId="13" applyFont="1" applyFill="1" applyAlignment="1">
      <alignment horizontal="center" vertical="center"/>
    </xf>
    <xf numFmtId="0" fontId="2" fillId="0" borderId="0" xfId="16" applyFont="1"/>
    <xf numFmtId="167" fontId="37" fillId="0" borderId="0" xfId="14" applyFont="1"/>
    <xf numFmtId="167" fontId="3" fillId="3" borderId="0" xfId="13" applyFont="1" applyFill="1" applyAlignment="1">
      <alignment horizontal="center" vertical="center"/>
    </xf>
    <xf numFmtId="0" fontId="35" fillId="0" borderId="8" xfId="16" applyFont="1" applyBorder="1" applyAlignment="1">
      <alignment horizontal="left" vertical="center" wrapText="1"/>
    </xf>
    <xf numFmtId="0" fontId="36" fillId="0" borderId="2" xfId="16" applyFont="1" applyBorder="1" applyAlignment="1">
      <alignment vertical="top" wrapText="1"/>
    </xf>
    <xf numFmtId="164" fontId="36" fillId="0" borderId="2" xfId="17" applyFont="1" applyFill="1" applyBorder="1" applyAlignment="1">
      <alignment horizontal="center" vertical="center" wrapText="1"/>
    </xf>
    <xf numFmtId="168" fontId="36" fillId="0" borderId="2" xfId="17" applyNumberFormat="1" applyFont="1" applyFill="1" applyBorder="1" applyAlignment="1">
      <alignment horizontal="left" vertical="center" wrapText="1"/>
    </xf>
    <xf numFmtId="164" fontId="36" fillId="0" borderId="2" xfId="17" applyFont="1" applyFill="1" applyBorder="1" applyAlignment="1">
      <alignment horizontal="left" vertical="center" wrapText="1"/>
    </xf>
    <xf numFmtId="0" fontId="35" fillId="0" borderId="0" xfId="16" applyFont="1" applyAlignment="1">
      <alignment horizontal="center" vertical="center" wrapText="1"/>
    </xf>
    <xf numFmtId="0" fontId="35" fillId="0" borderId="2" xfId="16" applyFont="1" applyBorder="1" applyAlignment="1">
      <alignment horizontal="center" vertical="center" wrapText="1"/>
    </xf>
    <xf numFmtId="0" fontId="35" fillId="0" borderId="2" xfId="16" applyFont="1" applyBorder="1" applyAlignment="1">
      <alignment vertical="center" wrapText="1"/>
    </xf>
    <xf numFmtId="0" fontId="24" fillId="0" borderId="2" xfId="2" applyFont="1" applyFill="1" applyBorder="1" applyAlignment="1">
      <alignment horizontal="center" vertical="center" wrapText="1"/>
    </xf>
    <xf numFmtId="0" fontId="5" fillId="0" borderId="2" xfId="9" applyFont="1" applyBorder="1" applyAlignment="1">
      <alignment horizontal="left" vertical="top" wrapText="1"/>
    </xf>
    <xf numFmtId="0" fontId="18" fillId="0" borderId="2" xfId="9" applyFont="1" applyBorder="1" applyAlignment="1">
      <alignment vertical="top" wrapText="1"/>
    </xf>
    <xf numFmtId="0" fontId="3" fillId="0" borderId="2" xfId="9" applyFont="1" applyBorder="1" applyAlignment="1">
      <alignment horizontal="left" vertical="top" wrapText="1"/>
    </xf>
    <xf numFmtId="0" fontId="4" fillId="0" borderId="2" xfId="9" applyFont="1" applyBorder="1" applyAlignment="1">
      <alignment vertical="top" wrapText="1"/>
    </xf>
    <xf numFmtId="0" fontId="5" fillId="0" borderId="2" xfId="2" applyFont="1" applyBorder="1" applyAlignment="1">
      <alignment horizontal="left" vertical="top" wrapText="1"/>
    </xf>
    <xf numFmtId="0" fontId="18" fillId="0" borderId="2" xfId="2" applyFont="1" applyBorder="1" applyAlignment="1">
      <alignment vertical="top" wrapText="1"/>
    </xf>
    <xf numFmtId="0" fontId="3" fillId="0" borderId="2" xfId="6" applyFont="1" applyBorder="1" applyAlignment="1">
      <alignment horizontal="left" vertical="top" wrapText="1"/>
    </xf>
    <xf numFmtId="0" fontId="4" fillId="0" borderId="2" xfId="6" applyFont="1" applyBorder="1" applyAlignment="1">
      <alignment vertical="top" wrapText="1"/>
    </xf>
    <xf numFmtId="0" fontId="3" fillId="0" borderId="2" xfId="2" applyFont="1" applyBorder="1" applyAlignment="1">
      <alignment horizontal="left" vertical="top" wrapText="1"/>
    </xf>
    <xf numFmtId="0" fontId="4" fillId="0" borderId="2" xfId="2" applyFont="1" applyBorder="1" applyAlignment="1">
      <alignment vertical="top" wrapText="1"/>
    </xf>
    <xf numFmtId="0" fontId="18" fillId="0" borderId="2" xfId="2" applyFont="1" applyBorder="1" applyAlignment="1">
      <alignment horizontal="left" vertical="top" wrapText="1"/>
    </xf>
    <xf numFmtId="0" fontId="2" fillId="0" borderId="1" xfId="3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2" fillId="0" borderId="0" xfId="3" applyFont="1" applyAlignment="1">
      <alignment horizontal="center" vertical="top"/>
    </xf>
    <xf numFmtId="0" fontId="13" fillId="0" borderId="0" xfId="3" applyFont="1" applyAlignment="1">
      <alignment horizontal="center" vertical="top"/>
    </xf>
    <xf numFmtId="0" fontId="2" fillId="0" borderId="3" xfId="4" applyFont="1" applyBorder="1" applyAlignment="1">
      <alignment horizontal="center" wrapText="1"/>
    </xf>
    <xf numFmtId="0" fontId="2" fillId="0" borderId="11" xfId="4" applyFont="1" applyBorder="1" applyAlignment="1">
      <alignment horizontal="center" wrapText="1"/>
    </xf>
    <xf numFmtId="0" fontId="2" fillId="0" borderId="12" xfId="4" applyFont="1" applyBorder="1" applyAlignment="1">
      <alignment horizontal="center" wrapText="1"/>
    </xf>
    <xf numFmtId="0" fontId="17" fillId="0" borderId="6" xfId="5" applyFont="1" applyBorder="1" applyAlignment="1">
      <alignment horizontal="left" vertical="top" wrapText="1"/>
    </xf>
    <xf numFmtId="0" fontId="17" fillId="0" borderId="8" xfId="5" applyFont="1" applyBorder="1" applyAlignment="1">
      <alignment horizontal="left" vertical="top" wrapText="1"/>
    </xf>
    <xf numFmtId="0" fontId="3" fillId="0" borderId="1" xfId="9" applyFont="1" applyBorder="1" applyAlignment="1">
      <alignment horizontal="center"/>
    </xf>
    <xf numFmtId="0" fontId="19" fillId="0" borderId="7" xfId="9" applyFont="1" applyBorder="1" applyAlignment="1">
      <alignment horizontal="center"/>
    </xf>
    <xf numFmtId="0" fontId="4" fillId="0" borderId="7" xfId="9" applyFont="1" applyBorder="1" applyAlignment="1">
      <alignment horizontal="center"/>
    </xf>
    <xf numFmtId="0" fontId="3" fillId="0" borderId="0" xfId="9" applyFont="1" applyAlignment="1">
      <alignment horizontal="left" vertical="top"/>
    </xf>
    <xf numFmtId="0" fontId="18" fillId="0" borderId="2" xfId="9" applyFont="1" applyBorder="1" applyAlignment="1">
      <alignment horizontal="left" vertical="top" wrapText="1"/>
    </xf>
    <xf numFmtId="0" fontId="6" fillId="0" borderId="1" xfId="9" applyFont="1" applyBorder="1" applyAlignment="1">
      <alignment horizontal="center" wrapText="1"/>
    </xf>
    <xf numFmtId="0" fontId="21" fillId="0" borderId="0" xfId="10" applyFont="1" applyAlignment="1">
      <alignment horizontal="center" vertical="top"/>
    </xf>
    <xf numFmtId="0" fontId="4" fillId="0" borderId="0" xfId="9" applyFont="1" applyAlignment="1">
      <alignment horizontal="center" vertical="top"/>
    </xf>
    <xf numFmtId="0" fontId="3" fillId="0" borderId="1" xfId="1" applyFont="1" applyBorder="1" applyAlignment="1">
      <alignment horizontal="left" vertical="top" wrapText="1"/>
    </xf>
    <xf numFmtId="167" fontId="3" fillId="3" borderId="0" xfId="13" applyFont="1" applyFill="1" applyAlignment="1">
      <alignment horizontal="center" vertical="center"/>
    </xf>
    <xf numFmtId="0" fontId="23" fillId="0" borderId="0" xfId="2" applyFont="1" applyAlignment="1">
      <alignment horizontal="center"/>
    </xf>
    <xf numFmtId="0" fontId="23" fillId="0" borderId="0" xfId="2" applyFont="1" applyAlignment="1">
      <alignment horizontal="center" vertical="top"/>
    </xf>
    <xf numFmtId="0" fontId="25" fillId="0" borderId="0" xfId="2" applyFont="1" applyAlignment="1">
      <alignment horizontal="center" vertical="top" wrapText="1"/>
    </xf>
    <xf numFmtId="0" fontId="27" fillId="0" borderId="3" xfId="2" applyFont="1" applyBorder="1" applyAlignment="1">
      <alignment horizontal="center" vertical="top" wrapText="1"/>
    </xf>
    <xf numFmtId="0" fontId="27" fillId="0" borderId="11" xfId="2" applyFont="1" applyBorder="1" applyAlignment="1">
      <alignment horizontal="center" vertical="top" wrapText="1"/>
    </xf>
    <xf numFmtId="0" fontId="27" fillId="0" borderId="12" xfId="2" applyFont="1" applyBorder="1" applyAlignment="1">
      <alignment horizontal="center" vertical="top" wrapText="1"/>
    </xf>
    <xf numFmtId="0" fontId="24" fillId="0" borderId="3" xfId="2" applyFont="1" applyBorder="1" applyAlignment="1">
      <alignment horizontal="left" vertical="center"/>
    </xf>
    <xf numFmtId="0" fontId="24" fillId="0" borderId="11" xfId="2" applyFont="1" applyBorder="1" applyAlignment="1">
      <alignment horizontal="left" vertical="center"/>
    </xf>
    <xf numFmtId="0" fontId="24" fillId="0" borderId="12" xfId="2" applyFont="1" applyBorder="1" applyAlignment="1">
      <alignment horizontal="left" vertical="center"/>
    </xf>
    <xf numFmtId="0" fontId="28" fillId="0" borderId="3" xfId="2" applyFont="1" applyBorder="1" applyAlignment="1">
      <alignment horizontal="center" vertical="center"/>
    </xf>
    <xf numFmtId="0" fontId="28" fillId="0" borderId="11" xfId="2" applyFont="1" applyBorder="1" applyAlignment="1">
      <alignment horizontal="center" vertical="center"/>
    </xf>
    <xf numFmtId="0" fontId="28" fillId="0" borderId="12" xfId="2" applyFont="1" applyBorder="1" applyAlignment="1">
      <alignment horizontal="center" vertical="center"/>
    </xf>
    <xf numFmtId="0" fontId="27" fillId="0" borderId="3" xfId="2" applyFont="1" applyBorder="1" applyAlignment="1">
      <alignment horizontal="center" vertical="center"/>
    </xf>
    <xf numFmtId="0" fontId="27" fillId="0" borderId="11" xfId="2" applyFont="1" applyBorder="1" applyAlignment="1">
      <alignment horizontal="center" vertical="center"/>
    </xf>
    <xf numFmtId="0" fontId="27" fillId="0" borderId="12" xfId="2" applyFont="1" applyBorder="1" applyAlignment="1">
      <alignment horizontal="center" vertical="center"/>
    </xf>
    <xf numFmtId="167" fontId="2" fillId="3" borderId="0" xfId="13" applyFont="1" applyFill="1" applyAlignment="1">
      <alignment horizontal="left" vertical="center"/>
    </xf>
    <xf numFmtId="0" fontId="26" fillId="0" borderId="0" xfId="15" applyFont="1" applyAlignment="1">
      <alignment horizontal="center"/>
    </xf>
    <xf numFmtId="0" fontId="26" fillId="0" borderId="0" xfId="15" applyFont="1" applyAlignment="1">
      <alignment horizontal="center" wrapText="1"/>
    </xf>
    <xf numFmtId="167" fontId="16" fillId="0" borderId="0" xfId="11" applyFont="1" applyAlignment="1">
      <alignment horizontal="left" vertical="top" wrapText="1"/>
    </xf>
    <xf numFmtId="0" fontId="35" fillId="0" borderId="2" xfId="16" applyFont="1" applyBorder="1" applyAlignment="1">
      <alignment horizontal="center" vertical="center" wrapText="1"/>
    </xf>
    <xf numFmtId="0" fontId="35" fillId="0" borderId="2" xfId="16" applyFont="1" applyBorder="1" applyAlignment="1">
      <alignment vertical="center" wrapText="1"/>
    </xf>
    <xf numFmtId="164" fontId="35" fillId="0" borderId="2" xfId="17" applyFont="1" applyFill="1" applyBorder="1" applyAlignment="1">
      <alignment horizontal="center" vertical="center" wrapText="1"/>
    </xf>
    <xf numFmtId="0" fontId="35" fillId="0" borderId="4" xfId="16" applyFont="1" applyBorder="1" applyAlignment="1">
      <alignment horizontal="center" vertical="center" wrapText="1"/>
    </xf>
    <xf numFmtId="0" fontId="35" fillId="0" borderId="8" xfId="16" applyFont="1" applyBorder="1" applyAlignment="1">
      <alignment horizontal="center" vertical="center" wrapText="1"/>
    </xf>
  </cellXfs>
  <cellStyles count="18">
    <cellStyle name="Обычный" xfId="0" builtinId="0"/>
    <cellStyle name="Обычный 10" xfId="16" xr:uid="{935B72D6-2285-48CC-96A2-D779BA46C04A}"/>
    <cellStyle name="Обычный 2 2" xfId="11" xr:uid="{2EBC8CCE-72D7-477A-8F00-7A38E6026FBA}"/>
    <cellStyle name="Обычный 2 2 2" xfId="3" xr:uid="{926286A1-0255-4CB0-A520-824033CB540B}"/>
    <cellStyle name="Обычный 2 2 2 2" xfId="2" xr:uid="{F89BFA2B-B5C2-44DE-9BCC-53F00A94666F}"/>
    <cellStyle name="Обычный 2 2 2 2 2" xfId="9" xr:uid="{F3445388-CAB5-488C-80E0-4BA2B0C9711E}"/>
    <cellStyle name="Обычный 2 2 2 3" xfId="10" xr:uid="{AE930F9E-434B-4D3E-A9BF-864E6856C748}"/>
    <cellStyle name="Обычный 3 2" xfId="6" xr:uid="{803C2DA5-C9E0-4872-9171-B7827AE711FF}"/>
    <cellStyle name="Обычный 7 3" xfId="15" xr:uid="{5C2B5A4B-1292-4D4A-AA7F-4A74450312A5}"/>
    <cellStyle name="Обычный_12 Расчет 2_Командировки" xfId="14" xr:uid="{39C5A70F-70EC-45B9-85D0-38D91F7F8B03}"/>
    <cellStyle name="Обычный_ПИР Хантос  ГТЭС 48МВТ (Инд Хантос) 106.2 1.62" xfId="13" xr:uid="{788BD365-300A-4F85-9037-41968D39E092}"/>
    <cellStyle name="ПИР" xfId="4" xr:uid="{62C85978-4510-493D-8842-C58083E0FB92}"/>
    <cellStyle name="Титул" xfId="1" xr:uid="{FF585586-4D54-4106-8FBE-924781B7C4FB}"/>
    <cellStyle name="Финансовый 2" xfId="7" xr:uid="{595EF19B-CE99-4617-8802-210C38E8B8FA}"/>
    <cellStyle name="Финансовый 2 2" xfId="17" xr:uid="{26F9886E-FD5D-4FE4-9A64-EDE77C2ED971}"/>
    <cellStyle name="Финансовый 2 2 2" xfId="12" xr:uid="{D44139DD-AD0F-4E8C-809D-A5E55490B811}"/>
    <cellStyle name="Финансовый 3" xfId="8" xr:uid="{02F71632-9EE1-4436-B1E8-61A0E4BE1B0C}"/>
    <cellStyle name="Хвост" xfId="5" xr:uid="{181665AA-AC8C-4690-9486-A712FFC389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microsoft.com/office/2007/relationships/hdphoto" Target="../media/hdphoto2.wd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microsoft.com/office/2007/relationships/hdphoto" Target="../media/hdphoto2.wdp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3.wdp"/><Relationship Id="rId1" Type="http://schemas.openxmlformats.org/officeDocument/2006/relationships/image" Target="../media/image3.png"/><Relationship Id="rId4" Type="http://schemas.microsoft.com/office/2007/relationships/hdphoto" Target="../media/hdphoto2.wdp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4.wdp"/><Relationship Id="rId1" Type="http://schemas.openxmlformats.org/officeDocument/2006/relationships/image" Target="../media/image4.png"/><Relationship Id="rId4" Type="http://schemas.microsoft.com/office/2007/relationships/hdphoto" Target="../media/hdphoto2.wdp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4.wdp"/><Relationship Id="rId1" Type="http://schemas.openxmlformats.org/officeDocument/2006/relationships/image" Target="../media/image4.png"/><Relationship Id="rId4" Type="http://schemas.microsoft.com/office/2007/relationships/hdphoto" Target="../media/hdphoto2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2282161</xdr:colOff>
      <xdr:row>72</xdr:row>
      <xdr:rowOff>14655</xdr:rowOff>
    </xdr:from>
    <xdr:to>
      <xdr:col>2</xdr:col>
      <xdr:colOff>2693911</xdr:colOff>
      <xdr:row>74</xdr:row>
      <xdr:rowOff>15073</xdr:rowOff>
    </xdr:to>
    <xdr:pic>
      <xdr:nvPicPr>
        <xdr:cNvPr id="2" name="Рисунок 3">
          <a:extLst>
            <a:ext uri="{FF2B5EF4-FFF2-40B4-BE49-F238E27FC236}">
              <a16:creationId xmlns:a16="http://schemas.microsoft.com/office/drawing/2014/main" id="{89F1F1DF-EA81-45B7-A66F-8C9EC24955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5354" b="77559" l="17081" r="95963">
                      <a14:foregroundMark x1="44410" y1="58268" x2="87578" y2="18110"/>
                      <a14:foregroundMark x1="64907" y1="63780" x2="75776" y2="37795"/>
                      <a14:foregroundMark x1="80435" y1="46063" x2="96273" y2="37795"/>
                      <a14:foregroundMark x1="85093" y1="21654" x2="92236" y2="16142"/>
                      <a14:foregroundMark x1="41313" y1="63751" x2="46273" y2="61811"/>
                      <a14:foregroundMark x1="33187" y1="66929" x2="35857" y2="65885"/>
                      <a14:foregroundMark x1="17081" y1="73228" x2="33187" y2="66929"/>
                      <a14:foregroundMark x1="42547" y1="48031" x2="37578" y2="28346"/>
                      <a14:foregroundMark x1="45963" y1="36220" x2="72360" y2="15748"/>
                      <a14:foregroundMark x1="50932" y1="43307" x2="58696" y2="27165"/>
                      <a14:foregroundMark x1="43168" y1="77559" x2="38820" y2="75591"/>
                      <a14:foregroundMark x1="43789" y1="67717" x2="32609" y2="72441"/>
                      <a14:foregroundMark x1="37888" y1="73228" x2="18012" y2="74016"/>
                      <a14:foregroundMark x1="31677" y1="43307" x2="29814" y2="48425"/>
                      <a14:backgroundMark x1="23292" y1="60236" x2="23292" y2="60236"/>
                      <a14:backgroundMark x1="25776" y1="57874" x2="25776" y2="57874"/>
                      <a14:backgroundMark x1="41615" y1="63780" x2="41549" y2="64169"/>
                      <a14:backgroundMark x1="59006" y1="39370" x2="59006" y2="39370"/>
                      <a14:backgroundMark x1="54658" y1="44094" x2="68944" y2="31102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2167" t="9735" r="3288" b="17252"/>
        <a:stretch>
          <a:fillRect/>
        </a:stretch>
      </xdr:blipFill>
      <xdr:spPr bwMode="auto">
        <a:xfrm>
          <a:off x="5644486" y="10749330"/>
          <a:ext cx="411750" cy="2861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1383196</xdr:colOff>
      <xdr:row>69</xdr:row>
      <xdr:rowOff>132522</xdr:rowOff>
    </xdr:from>
    <xdr:to>
      <xdr:col>2</xdr:col>
      <xdr:colOff>2211871</xdr:colOff>
      <xdr:row>73</xdr:row>
      <xdr:rowOff>71757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4D26A150-33DC-427A-B828-1B0A171835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alphaModFix/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1250" l="9804" r="89706">
                      <a14:foregroundMark x1="42157" y1="40625" x2="44608" y2="46250"/>
                      <a14:foregroundMark x1="40196" y1="47500" x2="23529" y2="31250"/>
                      <a14:foregroundMark x1="75980" y1="10625" x2="68137" y2="26875"/>
                      <a14:foregroundMark x1="75000" y1="36875" x2="55882" y2="51250"/>
                      <a14:foregroundMark x1="50490" y1="56250" x2="34804" y2="91250"/>
                      <a14:foregroundMark x1="45098" y1="48125" x2="56373" y2="43125"/>
                      <a14:foregroundMark x1="58333" y1="40625" x2="58333" y2="40000"/>
                      <a14:backgroundMark x1="49510" y1="33125" x2="49510" y2="33125"/>
                      <a14:backgroundMark x1="51471" y1="30625" x2="55392" y2="26250"/>
                    </a14:backgroundRemoval>
                  </a14:imgEffect>
                  <a14:imgEffect>
                    <a14:saturation sat="227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5935" y="14809305"/>
          <a:ext cx="828675" cy="527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2282161</xdr:colOff>
      <xdr:row>57</xdr:row>
      <xdr:rowOff>14655</xdr:rowOff>
    </xdr:from>
    <xdr:to>
      <xdr:col>2</xdr:col>
      <xdr:colOff>2693911</xdr:colOff>
      <xdr:row>59</xdr:row>
      <xdr:rowOff>15074</xdr:rowOff>
    </xdr:to>
    <xdr:pic>
      <xdr:nvPicPr>
        <xdr:cNvPr id="2" name="Рисунок 3">
          <a:extLst>
            <a:ext uri="{FF2B5EF4-FFF2-40B4-BE49-F238E27FC236}">
              <a16:creationId xmlns:a16="http://schemas.microsoft.com/office/drawing/2014/main" id="{CD4B51AF-4574-48E6-9A48-45D5305333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5354" b="77559" l="17081" r="95963">
                      <a14:foregroundMark x1="44410" y1="58268" x2="87578" y2="18110"/>
                      <a14:foregroundMark x1="64907" y1="63780" x2="75776" y2="37795"/>
                      <a14:foregroundMark x1="80435" y1="46063" x2="96273" y2="37795"/>
                      <a14:foregroundMark x1="85093" y1="21654" x2="92236" y2="16142"/>
                      <a14:foregroundMark x1="41313" y1="63751" x2="46273" y2="61811"/>
                      <a14:foregroundMark x1="33187" y1="66929" x2="35857" y2="65885"/>
                      <a14:foregroundMark x1="17081" y1="73228" x2="33187" y2="66929"/>
                      <a14:foregroundMark x1="42547" y1="48031" x2="37578" y2="28346"/>
                      <a14:foregroundMark x1="45963" y1="36220" x2="72360" y2="15748"/>
                      <a14:foregroundMark x1="50932" y1="43307" x2="58696" y2="27165"/>
                      <a14:foregroundMark x1="43168" y1="77559" x2="38820" y2="75591"/>
                      <a14:foregroundMark x1="43789" y1="67717" x2="32609" y2="72441"/>
                      <a14:foregroundMark x1="37888" y1="73228" x2="18012" y2="74016"/>
                      <a14:foregroundMark x1="31677" y1="43307" x2="29814" y2="48425"/>
                      <a14:backgroundMark x1="23292" y1="60236" x2="23292" y2="60236"/>
                      <a14:backgroundMark x1="25776" y1="57874" x2="25776" y2="57874"/>
                      <a14:backgroundMark x1="41615" y1="63780" x2="41549" y2="64169"/>
                      <a14:backgroundMark x1="59006" y1="39370" x2="59006" y2="39370"/>
                      <a14:backgroundMark x1="54658" y1="44094" x2="68944" y2="31102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2167" t="9735" r="3288" b="17252"/>
        <a:stretch>
          <a:fillRect/>
        </a:stretch>
      </xdr:blipFill>
      <xdr:spPr bwMode="auto">
        <a:xfrm>
          <a:off x="5644486" y="10749330"/>
          <a:ext cx="411750" cy="2861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1912327</xdr:colOff>
      <xdr:row>52</xdr:row>
      <xdr:rowOff>161193</xdr:rowOff>
    </xdr:from>
    <xdr:to>
      <xdr:col>2</xdr:col>
      <xdr:colOff>2741002</xdr:colOff>
      <xdr:row>57</xdr:row>
      <xdr:rowOff>102339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33AB1C5B-9A2A-4B25-A7B1-287FA9C963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alphaModFix/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1250" l="9804" r="89706">
                      <a14:foregroundMark x1="42157" y1="40625" x2="44608" y2="46250"/>
                      <a14:foregroundMark x1="40196" y1="47500" x2="23529" y2="31250"/>
                      <a14:foregroundMark x1="75980" y1="10625" x2="68137" y2="26875"/>
                      <a14:foregroundMark x1="75000" y1="36875" x2="55882" y2="51250"/>
                      <a14:foregroundMark x1="50490" y1="56250" x2="34804" y2="91250"/>
                      <a14:foregroundMark x1="45098" y1="48125" x2="56373" y2="43125"/>
                      <a14:foregroundMark x1="58333" y1="40625" x2="58333" y2="40000"/>
                      <a14:backgroundMark x1="49510" y1="33125" x2="49510" y2="33125"/>
                      <a14:backgroundMark x1="51471" y1="30625" x2="55392" y2="26250"/>
                    </a14:backgroundRemoval>
                  </a14:imgEffect>
                  <a14:imgEffect>
                    <a14:saturation sat="227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74652" y="10314843"/>
          <a:ext cx="828675" cy="5221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835901</xdr:colOff>
      <xdr:row>29</xdr:row>
      <xdr:rowOff>111745</xdr:rowOff>
    </xdr:from>
    <xdr:ext cx="537013" cy="296844"/>
    <xdr:pic>
      <xdr:nvPicPr>
        <xdr:cNvPr id="2" name="Рисунок 3">
          <a:extLst>
            <a:ext uri="{FF2B5EF4-FFF2-40B4-BE49-F238E27FC236}">
              <a16:creationId xmlns:a16="http://schemas.microsoft.com/office/drawing/2014/main" id="{5F76AC25-1E23-4B60-98CD-9FB8FD6ECD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5354" b="77559" l="17081" r="95963">
                      <a14:foregroundMark x1="44410" y1="58268" x2="87578" y2="18110"/>
                      <a14:foregroundMark x1="64907" y1="63780" x2="75776" y2="37795"/>
                      <a14:foregroundMark x1="80435" y1="46063" x2="96273" y2="37795"/>
                      <a14:foregroundMark x1="85093" y1="21654" x2="92236" y2="16142"/>
                      <a14:foregroundMark x1="41313" y1="63751" x2="46273" y2="61811"/>
                      <a14:foregroundMark x1="33187" y1="66929" x2="35857" y2="65885"/>
                      <a14:foregroundMark x1="17081" y1="73228" x2="33187" y2="66929"/>
                      <a14:foregroundMark x1="42547" y1="48031" x2="37578" y2="28346"/>
                      <a14:foregroundMark x1="45963" y1="36220" x2="72360" y2="15748"/>
                      <a14:foregroundMark x1="50932" y1="43307" x2="58696" y2="27165"/>
                      <a14:foregroundMark x1="43168" y1="77559" x2="38820" y2="75591"/>
                      <a14:foregroundMark x1="43789" y1="67717" x2="32609" y2="72441"/>
                      <a14:foregroundMark x1="37888" y1="73228" x2="18012" y2="74016"/>
                      <a14:foregroundMark x1="31677" y1="43307" x2="29814" y2="48425"/>
                      <a14:backgroundMark x1="23292" y1="60236" x2="23292" y2="60236"/>
                      <a14:backgroundMark x1="25776" y1="57874" x2="25776" y2="57874"/>
                      <a14:backgroundMark x1="41615" y1="63780" x2="41549" y2="64169"/>
                      <a14:backgroundMark x1="59006" y1="39370" x2="59006" y2="39370"/>
                      <a14:backgroundMark x1="54658" y1="44094" x2="68944" y2="31102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2167" t="9735" r="3288" b="17252"/>
        <a:stretch>
          <a:fillRect/>
        </a:stretch>
      </xdr:blipFill>
      <xdr:spPr bwMode="auto">
        <a:xfrm>
          <a:off x="1255001" y="11532220"/>
          <a:ext cx="537013" cy="2968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759145</xdr:colOff>
      <xdr:row>26</xdr:row>
      <xdr:rowOff>95871</xdr:rowOff>
    </xdr:from>
    <xdr:ext cx="886810" cy="467556"/>
    <xdr:pic>
      <xdr:nvPicPr>
        <xdr:cNvPr id="3" name="Рисунок 2">
          <a:extLst>
            <a:ext uri="{FF2B5EF4-FFF2-40B4-BE49-F238E27FC236}">
              <a16:creationId xmlns:a16="http://schemas.microsoft.com/office/drawing/2014/main" id="{C00DCCE1-0C98-45E9-9ECD-8DD77F9CD7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alphaModFix/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1250" l="9804" r="89706">
                      <a14:foregroundMark x1="42157" y1="40625" x2="44608" y2="46250"/>
                      <a14:foregroundMark x1="40196" y1="47500" x2="23529" y2="31250"/>
                      <a14:foregroundMark x1="75980" y1="10625" x2="68137" y2="26875"/>
                      <a14:foregroundMark x1="75000" y1="36875" x2="55882" y2="51250"/>
                      <a14:foregroundMark x1="50490" y1="56250" x2="34804" y2="91250"/>
                      <a14:foregroundMark x1="45098" y1="48125" x2="56373" y2="43125"/>
                      <a14:foregroundMark x1="58333" y1="40625" x2="58333" y2="40000"/>
                      <a14:backgroundMark x1="49510" y1="33125" x2="49510" y2="33125"/>
                      <a14:backgroundMark x1="51471" y1="30625" x2="55392" y2="26250"/>
                    </a14:backgroundRemoval>
                  </a14:imgEffect>
                  <a14:imgEffect>
                    <a14:saturation sat="227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8245" y="10944846"/>
          <a:ext cx="886810" cy="467556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750795</xdr:colOff>
      <xdr:row>25</xdr:row>
      <xdr:rowOff>67236</xdr:rowOff>
    </xdr:from>
    <xdr:to>
      <xdr:col>1</xdr:col>
      <xdr:colOff>1535158</xdr:colOff>
      <xdr:row>28</xdr:row>
      <xdr:rowOff>13201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6472F7F9-5E8A-473C-A971-A664080FBA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5354" b="77559" l="17081" r="95963">
                      <a14:foregroundMark x1="44410" y1="58268" x2="87578" y2="18110"/>
                      <a14:foregroundMark x1="64907" y1="63780" x2="75776" y2="37795"/>
                      <a14:foregroundMark x1="80435" y1="46063" x2="96273" y2="37795"/>
                      <a14:foregroundMark x1="85093" y1="21654" x2="92236" y2="16142"/>
                      <a14:foregroundMark x1="41313" y1="63751" x2="46273" y2="61811"/>
                      <a14:foregroundMark x1="33187" y1="66929" x2="35857" y2="65885"/>
                      <a14:foregroundMark x1="17081" y1="73228" x2="33187" y2="66929"/>
                      <a14:foregroundMark x1="42547" y1="48031" x2="37578" y2="28346"/>
                      <a14:foregroundMark x1="45963" y1="36220" x2="72360" y2="15748"/>
                      <a14:foregroundMark x1="50932" y1="43307" x2="58696" y2="27165"/>
                      <a14:foregroundMark x1="43168" y1="77559" x2="38820" y2="75591"/>
                      <a14:foregroundMark x1="43789" y1="67717" x2="32609" y2="72441"/>
                      <a14:foregroundMark x1="37888" y1="73228" x2="18012" y2="74016"/>
                      <a14:foregroundMark x1="31677" y1="43307" x2="29814" y2="48425"/>
                      <a14:backgroundMark x1="23292" y1="60236" x2="23292" y2="60236"/>
                      <a14:backgroundMark x1="25776" y1="57874" x2="25776" y2="57874"/>
                      <a14:backgroundMark x1="41615" y1="63780" x2="41549" y2="64169"/>
                      <a14:backgroundMark x1="59006" y1="39370" x2="59006" y2="39370"/>
                      <a14:backgroundMark x1="54658" y1="44094" x2="68944" y2="31102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2167" t="9735" r="3288" b="17252"/>
        <a:stretch>
          <a:fillRect/>
        </a:stretch>
      </xdr:blipFill>
      <xdr:spPr bwMode="auto">
        <a:xfrm>
          <a:off x="1331820" y="8744511"/>
          <a:ext cx="784363" cy="4888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878906</xdr:colOff>
      <xdr:row>21</xdr:row>
      <xdr:rowOff>19050</xdr:rowOff>
    </xdr:from>
    <xdr:to>
      <xdr:col>1</xdr:col>
      <xdr:colOff>2168094</xdr:colOff>
      <xdr:row>25</xdr:row>
      <xdr:rowOff>106456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A395A18B-55D2-49A7-9C09-1409FC16EC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alphaModFix/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1250" l="9804" r="89706">
                      <a14:foregroundMark x1="42157" y1="40625" x2="44608" y2="46250"/>
                      <a14:foregroundMark x1="40196" y1="47500" x2="23529" y2="31250"/>
                      <a14:foregroundMark x1="75980" y1="10625" x2="68137" y2="26875"/>
                      <a14:foregroundMark x1="75000" y1="36875" x2="55882" y2="51250"/>
                      <a14:foregroundMark x1="50490" y1="56250" x2="34804" y2="91250"/>
                      <a14:foregroundMark x1="45098" y1="48125" x2="56373" y2="43125"/>
                      <a14:foregroundMark x1="58333" y1="40625" x2="58333" y2="40000"/>
                      <a14:backgroundMark x1="49510" y1="33125" x2="49510" y2="33125"/>
                      <a14:backgroundMark x1="51471" y1="30625" x2="55392" y2="26250"/>
                    </a14:backgroundRemoval>
                  </a14:imgEffect>
                  <a14:imgEffect>
                    <a14:saturation sat="227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9931" y="7962900"/>
          <a:ext cx="1289188" cy="82083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750795</xdr:colOff>
      <xdr:row>33</xdr:row>
      <xdr:rowOff>67236</xdr:rowOff>
    </xdr:from>
    <xdr:to>
      <xdr:col>1</xdr:col>
      <xdr:colOff>1535158</xdr:colOff>
      <xdr:row>36</xdr:row>
      <xdr:rowOff>13202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471E4340-F0B7-4455-82F7-586826C11D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5354" b="77559" l="17081" r="95963">
                      <a14:foregroundMark x1="44410" y1="58268" x2="87578" y2="18110"/>
                      <a14:foregroundMark x1="64907" y1="63780" x2="75776" y2="37795"/>
                      <a14:foregroundMark x1="80435" y1="46063" x2="96273" y2="37795"/>
                      <a14:foregroundMark x1="85093" y1="21654" x2="92236" y2="16142"/>
                      <a14:foregroundMark x1="41313" y1="63751" x2="46273" y2="61811"/>
                      <a14:foregroundMark x1="33187" y1="66929" x2="35857" y2="65885"/>
                      <a14:foregroundMark x1="17081" y1="73228" x2="33187" y2="66929"/>
                      <a14:foregroundMark x1="42547" y1="48031" x2="37578" y2="28346"/>
                      <a14:foregroundMark x1="45963" y1="36220" x2="72360" y2="15748"/>
                      <a14:foregroundMark x1="50932" y1="43307" x2="58696" y2="27165"/>
                      <a14:foregroundMark x1="43168" y1="77559" x2="38820" y2="75591"/>
                      <a14:foregroundMark x1="43789" y1="67717" x2="32609" y2="72441"/>
                      <a14:foregroundMark x1="37888" y1="73228" x2="18012" y2="74016"/>
                      <a14:foregroundMark x1="31677" y1="43307" x2="29814" y2="48425"/>
                      <a14:backgroundMark x1="23292" y1="60236" x2="23292" y2="60236"/>
                      <a14:backgroundMark x1="25776" y1="57874" x2="25776" y2="57874"/>
                      <a14:backgroundMark x1="41615" y1="63780" x2="41549" y2="64169"/>
                      <a14:backgroundMark x1="59006" y1="39370" x2="59006" y2="39370"/>
                      <a14:backgroundMark x1="54658" y1="44094" x2="68944" y2="31102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2167" t="9735" r="3288" b="17252"/>
        <a:stretch>
          <a:fillRect/>
        </a:stretch>
      </xdr:blipFill>
      <xdr:spPr bwMode="auto">
        <a:xfrm>
          <a:off x="1331820" y="14735736"/>
          <a:ext cx="784363" cy="4888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878906</xdr:colOff>
      <xdr:row>29</xdr:row>
      <xdr:rowOff>19050</xdr:rowOff>
    </xdr:from>
    <xdr:to>
      <xdr:col>1</xdr:col>
      <xdr:colOff>2168094</xdr:colOff>
      <xdr:row>33</xdr:row>
      <xdr:rowOff>61634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459E0509-AB27-439B-A3DC-6CD3134243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alphaModFix/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1250" l="9804" r="89706">
                      <a14:foregroundMark x1="42157" y1="40625" x2="44608" y2="46250"/>
                      <a14:foregroundMark x1="40196" y1="47500" x2="23529" y2="31250"/>
                      <a14:foregroundMark x1="75980" y1="10625" x2="68137" y2="26875"/>
                      <a14:foregroundMark x1="75000" y1="36875" x2="55882" y2="51250"/>
                      <a14:foregroundMark x1="50490" y1="56250" x2="34804" y2="91250"/>
                      <a14:foregroundMark x1="45098" y1="48125" x2="56373" y2="43125"/>
                      <a14:foregroundMark x1="58333" y1="40625" x2="58333" y2="40000"/>
                      <a14:backgroundMark x1="49510" y1="33125" x2="49510" y2="33125"/>
                      <a14:backgroundMark x1="51471" y1="30625" x2="55392" y2="26250"/>
                    </a14:backgroundRemoval>
                  </a14:imgEffect>
                  <a14:imgEffect>
                    <a14:saturation sat="227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9931" y="13916025"/>
          <a:ext cx="1289188" cy="81410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%20&#1075;&#1086;&#1076;/07-18_&#1042;&#1051;_220_&#1082;&#1042;_%20&#1041;&#1086;&#1075;&#1091;&#1095;&#1072;&#1085;&#1089;&#1082;&#1072;&#1103;/06.1_&#1057;&#1090;&#1072;&#1076;&#1080;&#1103;%20&#1056;%20(&#1088;&#1077;&#1076;.%20&#1074;&#1080;&#1076;)/03_&#1042;&#1051;.220.145-07.&#1056;18-&#1057;&#1052;/&#1057;&#1086;&#1075;&#1083;&#1072;&#1089;&#1086;&#1074;&#1072;&#1085;&#1085;&#1072;&#1103;%20&#1074;&#1077;&#1088;&#1089;&#1080;&#1103;/+&#1057;&#1044;_&#1056;&#1044;_&#1080;&#1089;&#1087;&#1088;_&#1089;&#1086;&#1075;&#1083;&#1072;&#10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t.ivanova\My%20Documents\&#1042;&#1086;&#1083;&#1078;&#1089;&#1082;&#1080;&#1081;%203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3\&#1089;&#1084;&#1077;&#1090;&#1085;&#1099;&#1081;%20&#1086;&#1090;&#1076;&#1077;&#1083;\&#1056;&#1040;&#1041;&#1054;&#1058;&#1040;\&#1057;&#1054;%2001\00%20&#1048;&#1085;&#1090;&#1077;&#1075;&#1088;%20&#1052;&#1069;&#1057;%203&#1072;&#1087;.%20&#1057;&#1080;&#1073;&#1080;&#1088;&#1080;\00%20&#1055;&#1057;%20&#1041;&#1072;&#1088;&#1089;&#1086;&#1074;&#1086;\&#1042;&#1040;&#1056;%202\&#1041;&#1072;&#1088;&#1089;&#1086;&#1074;&#1086;%20&#1057;&#1087;&#1077;&#1094;-&#1103;%20&#8470;%202%20&#1082;&#1086;&#1088;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nelly\Local%20Settings\Temporary%20Internet%20Files\Content.Outlook\7HND9HV6\ZubovProject\&#1055;&#1088;&#1086;&#1077;&#1082;&#1090;&#1099;\&#1057;&#1084;&#1077;&#1090;&#1099;\&#1057;&#1041;&#1062;%201997%20&#1042;&#1040;&#1056;.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dc\economics\&#1054;&#1041;&#1065;&#1040;&#1071;%20&#1057;&#1040;&#1042;&#1055;&#1069;\&#1053;%20&#1080;%20&#1054;%20&#1082;%20&#1088;\&#1056;&#1055;&#1044;&#1040;%20&#1055;&#1058;\&#1057;&#1052;&#1045;&#1058;&#1040;%20&#1056;&#1055;&#1044;&#1040;_&#1055;&#1058;_&#1053;&#1086;&#1074;&#1072;&#1103;%20&#1092;&#1086;&#1088;&#1084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  <sheetName val="Смета2 проект. раб.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"/>
      <sheetName val="1-1-1Рекул"/>
      <sheetName val="1-2-1оси"/>
      <sheetName val="2-1-1 демонтД-145"/>
      <sheetName val="2-1-2 Д-145"/>
      <sheetName val="2-2-1 демонтД-146"/>
      <sheetName val="2-2-2 Д-146"/>
      <sheetName val="2-3-1"/>
      <sheetName val="9-1-1ПНР"/>
      <sheetName val="9-3-1 Ком"/>
      <sheetName val="9-4-1 Перевоз"/>
      <sheetName val="9-5-1 Перебаз"/>
      <sheetName val="расчет"/>
      <sheetName val="9-6-1Утил"/>
      <sheetName val="12-1-1Сваи"/>
      <sheetName val="12-2-1Испыт"/>
      <sheetName val="12-01-03 РД"/>
      <sheetName val="9-4-1 Перевоз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тапы"/>
      <sheetName val="ППО"/>
      <sheetName val="ТЗ"/>
      <sheetName val="ТРП (Метро) (2)"/>
      <sheetName val="ТРП (Метро)"/>
      <sheetName val="ТРП"/>
      <sheetName val="МВИ"/>
      <sheetName val="Ввод в оп эксп"/>
      <sheetName val="Сертифик"/>
      <sheetName val="СМР (Метро)"/>
      <sheetName val="СМР"/>
      <sheetName val="ПНР"/>
      <sheetName val="Ввод в пост эксп"/>
      <sheetName val="Госреестр"/>
      <sheetName val="Лист4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С"/>
      <sheetName val="Справочник"/>
      <sheetName val="Прайс"/>
      <sheetName val="ПС Барсово"/>
      <sheetName val="ПС Варьеган"/>
      <sheetName val="Васильев"/>
      <sheetName val="Зима"/>
      <sheetName val="Кварц"/>
      <sheetName val="Кирьяновская"/>
      <sheetName val="ПС Комета"/>
      <sheetName val="Компрессорная"/>
      <sheetName val="Космос"/>
      <sheetName val="ПС КС-3"/>
      <sheetName val="Лас-еган"/>
      <sheetName val="Мачтовая"/>
      <sheetName val="Мегион"/>
      <sheetName val="Мираж"/>
      <sheetName val="Мирная"/>
      <sheetName val="Надежда"/>
      <sheetName val="Орбита"/>
      <sheetName val="Прогресс"/>
      <sheetName val="Северный Варьеган"/>
      <sheetName val="Топаз"/>
      <sheetName val="Урьевская"/>
      <sheetName val="Эмтор"/>
      <sheetName val="В работу 3"/>
      <sheetName val="В работу2"/>
      <sheetName val="В работу1"/>
      <sheetName val="В работу"/>
      <sheetName val="ПС Сотник"/>
      <sheetName val="ЦКУ"/>
      <sheetName val="ТКУ"/>
      <sheetName val="Шкаф учета"/>
    </sheetNames>
    <sheetDataSet>
      <sheetData sheetId="0" refreshError="1"/>
      <sheetData sheetId="1">
        <row r="1">
          <cell r="A1" t="str">
            <v>Оборудование</v>
          </cell>
          <cell r="B1" t="str">
            <v>шт</v>
          </cell>
          <cell r="C1" t="str">
            <v>Шкаф ЦКУ</v>
          </cell>
        </row>
        <row r="2">
          <cell r="A2" t="str">
            <v>Материалы</v>
          </cell>
          <cell r="B2" t="str">
            <v>кг</v>
          </cell>
          <cell r="C2" t="str">
            <v>Шкаф ТКУ-1</v>
          </cell>
        </row>
        <row r="3">
          <cell r="A3" t="str">
            <v>Программное обеспечение</v>
          </cell>
          <cell r="B3" t="str">
            <v>м</v>
          </cell>
          <cell r="C3" t="str">
            <v>Шкаф учета-1</v>
          </cell>
        </row>
        <row r="4">
          <cell r="A4" t="str">
            <v>Прочие</v>
          </cell>
          <cell r="B4" t="str">
            <v>т</v>
          </cell>
          <cell r="C4" t="str">
            <v>Прочее</v>
          </cell>
        </row>
        <row r="5">
          <cell r="A5" t="str">
            <v>Кабельная продукция</v>
          </cell>
          <cell r="B5" t="str">
            <v>компл</v>
          </cell>
          <cell r="C5" t="str">
            <v>Шкаф ТКУ-2</v>
          </cell>
        </row>
        <row r="6">
          <cell r="C6" t="str">
            <v>Шкаф учета-2</v>
          </cell>
        </row>
        <row r="7">
          <cell r="C7" t="str">
            <v>Шкаф ТКУ-3</v>
          </cell>
        </row>
        <row r="8">
          <cell r="C8" t="str">
            <v>Шкаф учета-3</v>
          </cell>
        </row>
      </sheetData>
      <sheetData sheetId="2">
        <row r="2">
          <cell r="A2" t="str">
            <v>Din-рейка NS 35/7,5</v>
          </cell>
        </row>
        <row r="3">
          <cell r="A3" t="str">
            <v>Din-рейка симметричная 35мм, 600мм</v>
          </cell>
        </row>
        <row r="4">
          <cell r="A4" t="str">
            <v>GSM-модем OnCell 3110</v>
          </cell>
        </row>
        <row r="5">
          <cell r="A5" t="str">
            <v>Автоматический выключатель 16А х-ка С</v>
          </cell>
        </row>
        <row r="6">
          <cell r="A6" t="str">
            <v>Автоматический выключатель 1А х-ка С</v>
          </cell>
        </row>
        <row r="7">
          <cell r="A7" t="str">
            <v>Автоматический выключатель 20А х-ка С</v>
          </cell>
        </row>
        <row r="8">
          <cell r="A8" t="str">
            <v>Автоматический выключатель 25А х-ка С</v>
          </cell>
        </row>
        <row r="9">
          <cell r="A9" t="str">
            <v>Автоматический выключатель 2А х-ка С</v>
          </cell>
        </row>
        <row r="10">
          <cell r="A10" t="str">
            <v>Автоматический выключатель 3А х-ка С</v>
          </cell>
        </row>
        <row r="11">
          <cell r="A11" t="str">
            <v>Автоматический выключатель 4 А х-ка С</v>
          </cell>
        </row>
        <row r="12">
          <cell r="A12" t="str">
            <v>Автоматический выключатель 40А х-ка С</v>
          </cell>
        </row>
        <row r="13">
          <cell r="A13" t="str">
            <v>Автоматический выключатель 6А х-ка С</v>
          </cell>
        </row>
        <row r="14">
          <cell r="A14" t="str">
            <v>Адаптер 3ЕВ (смещение назад на 100мм, для 19" профиля TS)</v>
          </cell>
        </row>
        <row r="15">
          <cell r="A15" t="str">
            <v>Адаптерный элемент 1ЕВ 19" (для TS)</v>
          </cell>
        </row>
        <row r="16">
          <cell r="A16" t="str">
            <v>Асинхронный сервер RS-232/522/485 в Ethernet Nport 6250</v>
          </cell>
        </row>
        <row r="17">
          <cell r="A17" t="str">
            <v>Асинхронный сервер RS-232/522/485 в Ethernet Nport 6450</v>
          </cell>
        </row>
        <row r="18">
          <cell r="A18" t="str">
            <v>Асинхронный сервер RS-232/522/485 в Ethernet Nport 6650</v>
          </cell>
        </row>
        <row r="19">
          <cell r="A19" t="str">
            <v>Бирка маркировочная тип 1</v>
          </cell>
        </row>
        <row r="20">
          <cell r="A20" t="str">
            <v>Блок питания 45W/2A</v>
          </cell>
        </row>
        <row r="21">
          <cell r="A21" t="str">
            <v>Блок питания АТ-4012</v>
          </cell>
        </row>
        <row r="22">
          <cell r="A22" t="str">
            <v>Боковые стенки на винтах (2 шт.)</v>
          </cell>
        </row>
        <row r="23">
          <cell r="A23" t="str">
            <v>Боковые стенки на винтах (для TS, TS-IT)</v>
          </cell>
        </row>
        <row r="24">
          <cell r="A24" t="str">
            <v>Винт самонарезающий с шлицем "звездочка" М5*10</v>
          </cell>
        </row>
        <row r="25">
          <cell r="A25" t="str">
            <v>Винт со шлицем "звездочка" М6*12</v>
          </cell>
        </row>
        <row r="26">
          <cell r="A26" t="str">
            <v>Дверь обзорная, с вентиляцией (1 шт.)</v>
          </cell>
        </row>
        <row r="27">
          <cell r="A27" t="str">
            <v>Зажим для кабеля 14-18мм</v>
          </cell>
        </row>
        <row r="28">
          <cell r="A28" t="str">
            <v>Зажим для кабеля 18-22мм</v>
          </cell>
        </row>
        <row r="29">
          <cell r="A29" t="str">
            <v>Зажим для кабеля 6-12мм</v>
          </cell>
        </row>
        <row r="30">
          <cell r="A30" t="str">
            <v>Зажим наборный проходной ЗН 24</v>
          </cell>
        </row>
        <row r="31">
          <cell r="A31" t="str">
            <v>Закладная гайка М6</v>
          </cell>
        </row>
        <row r="32">
          <cell r="A32" t="str">
            <v>Источник бесперебойного питания APC Smart-UPS RT 2000VA RM 230 V</v>
          </cell>
        </row>
        <row r="33">
          <cell r="A33" t="str">
            <v>Кабель оптический ОГЦ-4А-7кН</v>
          </cell>
        </row>
        <row r="34">
          <cell r="A34" t="str">
            <v>Кабель оптический ОТЦ-4А-2,7</v>
          </cell>
        </row>
        <row r="35">
          <cell r="A35" t="str">
            <v>Кабель питания PC-189-VDE-3M</v>
          </cell>
        </row>
        <row r="36">
          <cell r="A36" t="str">
            <v>Кабель промышленного интерфейса 2х2х0,6мм2</v>
          </cell>
        </row>
        <row r="37">
          <cell r="A37" t="str">
            <v>Кабель промышленного интерфейса 4х2х0,5мм2 FTP</v>
          </cell>
        </row>
        <row r="38">
          <cell r="A38" t="str">
            <v>Кабель промышленного интерфейса 4х2х0,5мм2 UTP</v>
          </cell>
        </row>
        <row r="39">
          <cell r="A39" t="str">
            <v>Кабель силовой 3х6мм2</v>
          </cell>
        </row>
        <row r="40">
          <cell r="A40" t="str">
            <v>Кабель силовой ВВГнгLS 2х1,5 мм2</v>
          </cell>
        </row>
        <row r="41">
          <cell r="A41" t="str">
            <v>Кабель силовой ВВГнгLS 3х2,5 мм2</v>
          </cell>
        </row>
        <row r="42">
          <cell r="A42" t="str">
            <v>Кабель силовой ВВГнгLS 3х4 мм2</v>
          </cell>
        </row>
        <row r="43">
          <cell r="A43" t="str">
            <v>Кабельная шина 4191.000</v>
          </cell>
        </row>
        <row r="44">
          <cell r="A44" t="str">
            <v>Кабельная шина 4192.000</v>
          </cell>
        </row>
        <row r="45">
          <cell r="A45" t="str">
            <v>Кабельный канал DKC/ ДКС 01134 Т1-Е 40*40 (RAL 7030)</v>
          </cell>
        </row>
        <row r="46">
          <cell r="A46" t="str">
            <v>Кабельный канал перфорированный 25х40мм</v>
          </cell>
        </row>
        <row r="47">
          <cell r="A47" t="str">
            <v>Кабельный канал перфорированный 60х80</v>
          </cell>
        </row>
        <row r="48">
          <cell r="A48" t="str">
            <v>Кабельный канал перфорированный для профиля TS (50мм)</v>
          </cell>
        </row>
        <row r="49">
          <cell r="A49" t="str">
            <v>Каркас шкафа с  дверью, задней стенкой, монтажной панелью, потолочной панелью, панелями основания, 2 монтажные перемычки по глубине.</v>
          </cell>
        </row>
        <row r="50">
          <cell r="A50" t="str">
            <v>Каркас шкафа с задней дверью, 19" передние монтажные профили, потолочной панелью, панелью основания, 2 монтажные перемычки по глубине.</v>
          </cell>
        </row>
        <row r="51">
          <cell r="A51" t="str">
            <v>Клемма проходная N синяя 2,5/5</v>
          </cell>
        </row>
        <row r="52">
          <cell r="A52" t="str">
            <v>Клемма проходная N синяя 6/8</v>
          </cell>
        </row>
        <row r="53">
          <cell r="A53" t="str">
            <v>Клемма проходная PE жел/зел. С контактом на DIN-рейку</v>
          </cell>
        </row>
        <row r="54">
          <cell r="A54" t="str">
            <v>Клемма проходная UT 2,5</v>
          </cell>
        </row>
        <row r="55">
          <cell r="A55" t="str">
            <v>Колпачки изолирующие RG-45 Boot-BL</v>
          </cell>
        </row>
        <row r="56">
          <cell r="A56" t="str">
            <v>Колпачки изолирующие RG-45 Boot-GN</v>
          </cell>
        </row>
        <row r="57">
          <cell r="A57" t="str">
            <v>Колпачки изолирующие RG-45 Boot-GY</v>
          </cell>
        </row>
        <row r="58">
          <cell r="A58" t="str">
            <v>Колпачки изолирующие RG-45 Boot-RD</v>
          </cell>
        </row>
        <row r="59">
          <cell r="A59" t="str">
            <v>Комплект деталей для защиты места сварки (гильзы 60 мм)</v>
          </cell>
        </row>
        <row r="60">
          <cell r="A60" t="str">
            <v xml:space="preserve">Комплект заземления, смонтированный </v>
          </cell>
        </row>
        <row r="61">
          <cell r="A61" t="str">
            <v>Концевая крышка D-UT 2,5/10</v>
          </cell>
        </row>
        <row r="62">
          <cell r="A62" t="str">
            <v>Коробка испытательная переходная ЛИМГ</v>
          </cell>
        </row>
        <row r="63">
          <cell r="A63" t="str">
            <v>Кросс оптический СПЛ-микрокросс-4-SC</v>
          </cell>
        </row>
        <row r="64">
          <cell r="A64" t="str">
            <v>Кросс оптический СПЛ-микрокросс-8-SC</v>
          </cell>
        </row>
        <row r="65">
          <cell r="A65" t="str">
            <v>Кросс стоечный СКРУ-M19-1U/P-C16/24-SC-(AD-SC-SM+PT-SM-SC-1)</v>
          </cell>
        </row>
        <row r="66">
          <cell r="A66" t="str">
            <v>Крышка для защиты компонентов от прикосновения и пыли AH-ME</v>
          </cell>
        </row>
        <row r="67">
          <cell r="A67" t="str">
            <v>Крышка короба DKC/ ДКС 01134 Т1-Е 40*40</v>
          </cell>
        </row>
        <row r="68">
          <cell r="A68" t="str">
            <v>Крышка торцевая КТ 4</v>
          </cell>
        </row>
        <row r="69">
          <cell r="A69" t="str">
            <v>Маркировка для клеммных модулей UC-TM</v>
          </cell>
        </row>
        <row r="70">
          <cell r="A70" t="str">
            <v>Медиа-конвертер Ethernet 10/100BaseTX в 100BaseFX (одномодовое оптоволокно)</v>
          </cell>
        </row>
        <row r="71">
          <cell r="A71" t="str">
            <v>Монтажная перемычка TS (вн.монтаж,дл. 600мм)</v>
          </cell>
        </row>
        <row r="72">
          <cell r="A72" t="str">
            <v>Монтажная перемычка TS (вн.монтаж,дл. 800мм) 4579.000</v>
          </cell>
        </row>
        <row r="73">
          <cell r="A73" t="str">
            <v>Монтажная перемычка TS (внеш.монтаж, дл. 800мм) 4697.000</v>
          </cell>
        </row>
        <row r="74">
          <cell r="A74" t="str">
            <v>Монтажное шасси TS 17х73 мм (внутр. монтаж, дл.600мм)</v>
          </cell>
        </row>
        <row r="75">
          <cell r="A75" t="str">
            <v>Наконечник штыревой круглый изолированный 1,5-2,5 мм2/НШкИ 2,5-12</v>
          </cell>
        </row>
        <row r="76">
          <cell r="A76" t="str">
            <v>Направляющие шины (для 19" профиля TS)</v>
          </cell>
        </row>
        <row r="77">
          <cell r="A77" t="str">
            <v xml:space="preserve">Ноутбук   15.6" HD/Intel Core i3-3120M 2.5GHz/4GB/500GB/GFGT710M 2GB/HM77/DVD/WiFi n/BT4.0/USB3.0/HDcam/5in1/6cell/2.6kg/W8/BLACK
</v>
          </cell>
        </row>
        <row r="78">
          <cell r="A78" t="str">
            <v>Опорная рейка APH-ME</v>
          </cell>
        </row>
        <row r="79">
          <cell r="A79" t="str">
            <v>Оптический патч-корд одномодовый</v>
          </cell>
        </row>
        <row r="80">
          <cell r="A80" t="str">
            <v>Оптический патч-корд одномодовый дуплексный</v>
          </cell>
        </row>
        <row r="81">
          <cell r="A81" t="str">
            <v>Оптический преобразователь АЕ2</v>
          </cell>
        </row>
        <row r="82">
          <cell r="A82" t="str">
            <v>Панели цоколя боковые, 100 мм 8601.065</v>
          </cell>
        </row>
        <row r="83">
          <cell r="A83" t="str">
            <v>Панели цоколя боковые, 100 мм 8601.085</v>
          </cell>
        </row>
        <row r="84">
          <cell r="A84" t="str">
            <v>Панель глухая 2ЕВ (для 19" профиля TS)</v>
          </cell>
        </row>
        <row r="85">
          <cell r="A85" t="str">
            <v xml:space="preserve">Передняя панель глухая 19" 1ЕВ  </v>
          </cell>
        </row>
        <row r="86">
          <cell r="A86" t="str">
            <v xml:space="preserve">Передняя панель глухая 19" 2ЕВ  </v>
          </cell>
        </row>
        <row r="87">
          <cell r="A87" t="str">
            <v>Перемычка FBS 10-5</v>
          </cell>
        </row>
        <row r="88">
          <cell r="A88" t="str">
            <v xml:space="preserve">Пигтейл (монтажный шнур)  </v>
          </cell>
        </row>
        <row r="89">
          <cell r="A89" t="str">
            <v>ПО Энергосфера</v>
          </cell>
        </row>
        <row r="90">
          <cell r="A90" t="str">
            <v>Поддон (для документации, 2ЕВ)</v>
          </cell>
        </row>
        <row r="91">
          <cell r="A91" t="str">
            <v>Прижим для С-образной рейки РЗ-1</v>
          </cell>
        </row>
        <row r="92">
          <cell r="A92" t="str">
            <v>Принтер Aficio SP 311DN</v>
          </cell>
        </row>
        <row r="93">
          <cell r="A93" t="str">
            <v>Провод 1,5 мм2</v>
          </cell>
        </row>
        <row r="94">
          <cell r="A94" t="str">
            <v>Провод 2,5 мм2</v>
          </cell>
        </row>
        <row r="95">
          <cell r="A95" t="str">
            <v>Провод гибкий 6мм2 ЖЗ</v>
          </cell>
        </row>
        <row r="96">
          <cell r="A96" t="str">
            <v>Провод ПуВ 1,5 синий</v>
          </cell>
        </row>
        <row r="97">
          <cell r="A97" t="str">
            <v>Провод ПуВ 1,5 черный</v>
          </cell>
        </row>
        <row r="98">
          <cell r="A98" t="str">
            <v>Провод ПуВ 2,5 белый</v>
          </cell>
        </row>
        <row r="99">
          <cell r="A99" t="str">
            <v>Провод ПуВ 2,5 желтый</v>
          </cell>
        </row>
        <row r="100">
          <cell r="A100" t="str">
            <v>Провод ПуВ 2,5 зеленый</v>
          </cell>
        </row>
        <row r="101">
          <cell r="A101" t="str">
            <v>Провод ПуВ 2,5 красный</v>
          </cell>
        </row>
        <row r="102">
          <cell r="A102" t="str">
            <v>Провод ПуВ 2,5 синий</v>
          </cell>
        </row>
        <row r="103">
          <cell r="A103" t="str">
            <v>Провод ПуГВ 1,5 синий</v>
          </cell>
        </row>
        <row r="104">
          <cell r="A104" t="str">
            <v>Провод ПуГВ 1,5 черный</v>
          </cell>
        </row>
        <row r="105">
          <cell r="A105" t="str">
            <v>Провод ПуГВ 2,5 белый</v>
          </cell>
        </row>
        <row r="106">
          <cell r="A106" t="str">
            <v>Провод ПуГВ 2,5 желтый</v>
          </cell>
        </row>
        <row r="107">
          <cell r="A107" t="str">
            <v>Провод ПуГВ 2,5 зеленый</v>
          </cell>
        </row>
        <row r="108">
          <cell r="A108" t="str">
            <v>Провод ПуГВ 2,5 красный</v>
          </cell>
        </row>
        <row r="109">
          <cell r="A109" t="str">
            <v>Провод ПуГВ 2,5 синий</v>
          </cell>
        </row>
        <row r="110">
          <cell r="A110" t="str">
            <v>Промышленный компьютер iRobo в комплекте с KVM-консолью, с предустановленной Windows 7, Office 2010 и Антивирусом Eset</v>
          </cell>
        </row>
        <row r="111">
          <cell r="A111" t="str">
            <v>Профиль для ввода кабеля, сзади (1 шт.)</v>
          </cell>
        </row>
        <row r="112">
          <cell r="A112" t="str">
            <v>Проходной соединитель, (для одномодового кабеля), simplex</v>
          </cell>
        </row>
        <row r="113">
          <cell r="A113" t="str">
            <v>Пружинные гайки М5</v>
          </cell>
        </row>
        <row r="114">
          <cell r="A114" t="str">
            <v>Разветвитель интерфейса ПР-3</v>
          </cell>
        </row>
        <row r="115">
          <cell r="A115" t="str">
            <v>Разветвитель интерфейса РК-1</v>
          </cell>
        </row>
        <row r="116">
          <cell r="A116" t="str">
            <v>Разделительный трансформатор однофазный 220/220 В</v>
          </cell>
        </row>
        <row r="117">
          <cell r="A117" t="str">
            <v>Разъем RJ-45</v>
          </cell>
        </row>
        <row r="118">
          <cell r="A118" t="str">
            <v>Разъем RJ45 PLUG-8P8C-U-C5</v>
          </cell>
        </row>
        <row r="119">
          <cell r="A119" t="str">
            <v>Разъем RJ-45 PLUG-8P8C-U-C5-SH</v>
          </cell>
        </row>
        <row r="120">
          <cell r="A120" t="str">
            <v>Разъем и корпус для разъема DB-9F</v>
          </cell>
        </row>
        <row r="121">
          <cell r="A121" t="str">
            <v xml:space="preserve">Регулировочные ножки </v>
          </cell>
        </row>
        <row r="122">
          <cell r="A122" t="str">
            <v>Рейка РЗ-1</v>
          </cell>
        </row>
        <row r="123">
          <cell r="A123" t="str">
            <v>Реле выбора фаз</v>
          </cell>
        </row>
        <row r="124">
          <cell r="A124" t="str">
            <v>Розетка щитовая</v>
          </cell>
        </row>
        <row r="125">
          <cell r="A125" t="str">
            <v>Розетка щитовая на Din-рейку</v>
          </cell>
        </row>
        <row r="126">
          <cell r="A126" t="str">
            <v>Самонарезающий винт с шестигранной головкой М5*10</v>
          </cell>
        </row>
        <row r="127">
          <cell r="A127" t="str">
            <v>Саморез со шпицем "Звездочка" 5*13</v>
          </cell>
        </row>
        <row r="128">
          <cell r="A128" t="str">
            <v>Секционная монтажная панель (500*300мм, для TS)</v>
          </cell>
        </row>
        <row r="129">
          <cell r="A129" t="str">
            <v>Система переключения питания</v>
          </cell>
        </row>
        <row r="130">
          <cell r="A130" t="str">
            <v>Скользящие гайки М5</v>
          </cell>
        </row>
        <row r="131">
          <cell r="A131" t="str">
            <v>Стопор оконечный безвинтовой</v>
          </cell>
        </row>
        <row r="132">
          <cell r="A132" t="str">
            <v>Счетчик A1802RALQ-P4GB-DW-4 (0,2S/0,5; 2xRS-485; 100-380В; 1(5)A)</v>
          </cell>
        </row>
        <row r="133">
          <cell r="A133" t="str">
            <v>Счетчик A1802RALQ-P4GB-DW-4 (0,2S/0,5; 2xRS-485; 100-380В; 5(10)A)</v>
          </cell>
        </row>
        <row r="134">
          <cell r="A134" t="str">
            <v>Счетчик A1820RLQ-P4GB-DW-4 (0,5S/1,0; 2xRS-485; 3x220/380В; 5(120)A)</v>
          </cell>
        </row>
        <row r="135">
          <cell r="A135" t="str">
            <v>Управляемый резервируемый Ethernet коммутатор EDS-518A-SS-SC</v>
          </cell>
        </row>
        <row r="136">
          <cell r="A136" t="str">
            <v>УСПД на базе ЭКОМ-3000  R-C100-TM-TE-G</v>
          </cell>
        </row>
        <row r="137">
          <cell r="A137" t="str">
            <v>УСПД на базе ЭКОМ-3000  R-C25-TM-TE-G</v>
          </cell>
        </row>
        <row r="138">
          <cell r="A138" t="str">
            <v>УСПД на базе ЭКОМ-3000  R-C50-TM-TE-G</v>
          </cell>
        </row>
        <row r="139">
          <cell r="A139" t="str">
            <v>Фланш-панель с мембраной 4 разм.</v>
          </cell>
        </row>
        <row r="140">
          <cell r="A140" t="str">
            <v xml:space="preserve">Центральная точка заземления </v>
          </cell>
        </row>
        <row r="141">
          <cell r="A141" t="str">
            <v>Шкаф IP 66 700х500х250 мм с монтажной панелью</v>
          </cell>
        </row>
        <row r="142">
          <cell r="A142" t="str">
            <v>Шнур оптический одномодовый L=2м</v>
          </cell>
        </row>
        <row r="143">
          <cell r="A143" t="str">
            <v>Элементы замка (для TS, TS-IT)</v>
          </cell>
        </row>
        <row r="144">
          <cell r="A144" t="str">
            <v>Элементы цоколя передние и задние, 100 мм 8601.605</v>
          </cell>
        </row>
        <row r="145">
          <cell r="A145" t="str">
            <v>Элементы цоколя передние и задние, 100 мм 8601.805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</sheetNames>
    <sheetDataSet>
      <sheetData sheetId="0">
        <row r="19">
          <cell r="E19">
            <v>0</v>
          </cell>
        </row>
      </sheetData>
      <sheetData sheetId="1">
        <row r="16">
          <cell r="B16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</sheetData>
      <sheetData sheetId="2"/>
      <sheetData sheetId="3"/>
      <sheetData sheetId="4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.режим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I72" t="str">
            <v xml:space="preserve">  </v>
          </cell>
        </row>
        <row r="73">
          <cell r="I73" t="str">
            <v>АС создается на действующем или реконструируемом объекте</v>
          </cell>
        </row>
        <row r="74">
          <cell r="I74" t="str">
            <v>АС создается с использованием зарубежных технических средств</v>
          </cell>
        </row>
        <row r="75">
          <cell r="I75" t="str">
            <v>В АС предусматриваются измерительные каналы, подлежащие метрологической аттестации</v>
          </cell>
        </row>
        <row r="76">
          <cell r="I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на действующем или реконструируемом объекте</v>
          </cell>
        </row>
        <row r="125">
          <cell r="B125" t="str">
            <v>АС создается с использованием зарубежных технических средств</v>
          </cell>
        </row>
        <row r="126">
          <cell r="B126" t="str">
            <v>Разработка технической документации на АС выполняется в связи с ее реконструкцией</v>
          </cell>
        </row>
        <row r="127">
          <cell r="B127" t="str">
            <v xml:space="preserve">  </v>
          </cell>
        </row>
      </sheetData>
      <sheetData sheetId="5">
        <row r="2">
          <cell r="A2" t="str">
            <v>I квартал 2010</v>
          </cell>
        </row>
        <row r="3">
          <cell r="A3" t="str">
            <v>I квартал 2011</v>
          </cell>
        </row>
        <row r="4">
          <cell r="A4" t="str">
            <v>I квартал 2012</v>
          </cell>
        </row>
        <row r="5">
          <cell r="A5" t="str">
            <v>II квартал 2010</v>
          </cell>
        </row>
        <row r="6">
          <cell r="A6" t="str">
            <v>II квартал 2011</v>
          </cell>
        </row>
        <row r="7">
          <cell r="A7" t="str">
            <v>II квартал 2012</v>
          </cell>
        </row>
        <row r="8">
          <cell r="A8" t="str">
            <v>III квартал 2010</v>
          </cell>
        </row>
        <row r="9">
          <cell r="A9" t="str">
            <v>III квартал 2011</v>
          </cell>
        </row>
        <row r="10">
          <cell r="A10" t="str">
            <v>IV квартал 2010</v>
          </cell>
        </row>
        <row r="11">
          <cell r="A11" t="str">
            <v>IV квартал 2011</v>
          </cell>
        </row>
      </sheetData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 новая"/>
      <sheetName val="Расшифровка новая"/>
      <sheetName val="Схема"/>
      <sheetName val="КП"/>
      <sheetName val="блоки"/>
      <sheetName val="Дельта М"/>
      <sheetName val="АВП"/>
    </sheetNames>
    <sheetDataSet>
      <sheetData sheetId="0"/>
      <sheetData sheetId="1" refreshError="1">
        <row r="44">
          <cell r="G44">
            <v>1.7995454545454548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A22B9-8BC6-4F47-81FF-AFC8532C76A5}">
  <dimension ref="A1:N76"/>
  <sheetViews>
    <sheetView showGridLines="0" tabSelected="1" view="pageBreakPreview" topLeftCell="A46" zoomScaleNormal="100" zoomScaleSheetLayoutView="100" workbookViewId="0">
      <selection activeCell="B22" sqref="B22:B23"/>
    </sheetView>
  </sheetViews>
  <sheetFormatPr defaultColWidth="8.85546875" defaultRowHeight="11.25"/>
  <cols>
    <col min="1" max="1" width="4.28515625" style="3" customWidth="1"/>
    <col min="2" max="2" width="46.140625" style="3" customWidth="1"/>
    <col min="3" max="3" width="46.42578125" style="3" customWidth="1"/>
    <col min="4" max="4" width="31.42578125" style="3" customWidth="1"/>
    <col min="5" max="5" width="13.7109375" style="3" customWidth="1"/>
    <col min="6" max="8" width="8.85546875" style="3"/>
    <col min="9" max="9" width="9.28515625" style="3" customWidth="1"/>
    <col min="10" max="10" width="16" style="3" customWidth="1"/>
    <col min="11" max="256" width="8.85546875" style="3"/>
    <col min="257" max="257" width="4.28515625" style="3" customWidth="1"/>
    <col min="258" max="258" width="46.140625" style="3" customWidth="1"/>
    <col min="259" max="259" width="46.42578125" style="3" customWidth="1"/>
    <col min="260" max="260" width="31.42578125" style="3" customWidth="1"/>
    <col min="261" max="261" width="13.7109375" style="3" customWidth="1"/>
    <col min="262" max="264" width="8.85546875" style="3"/>
    <col min="265" max="265" width="9.28515625" style="3" customWidth="1"/>
    <col min="266" max="266" width="16" style="3" customWidth="1"/>
    <col min="267" max="512" width="8.85546875" style="3"/>
    <col min="513" max="513" width="4.28515625" style="3" customWidth="1"/>
    <col min="514" max="514" width="46.140625" style="3" customWidth="1"/>
    <col min="515" max="515" width="46.42578125" style="3" customWidth="1"/>
    <col min="516" max="516" width="31.42578125" style="3" customWidth="1"/>
    <col min="517" max="517" width="13.7109375" style="3" customWidth="1"/>
    <col min="518" max="520" width="8.85546875" style="3"/>
    <col min="521" max="521" width="9.28515625" style="3" customWidth="1"/>
    <col min="522" max="522" width="16" style="3" customWidth="1"/>
    <col min="523" max="768" width="8.85546875" style="3"/>
    <col min="769" max="769" width="4.28515625" style="3" customWidth="1"/>
    <col min="770" max="770" width="46.140625" style="3" customWidth="1"/>
    <col min="771" max="771" width="46.42578125" style="3" customWidth="1"/>
    <col min="772" max="772" width="31.42578125" style="3" customWidth="1"/>
    <col min="773" max="773" width="13.7109375" style="3" customWidth="1"/>
    <col min="774" max="776" width="8.85546875" style="3"/>
    <col min="777" max="777" width="9.28515625" style="3" customWidth="1"/>
    <col min="778" max="778" width="16" style="3" customWidth="1"/>
    <col min="779" max="1024" width="8.85546875" style="3"/>
    <col min="1025" max="1025" width="4.28515625" style="3" customWidth="1"/>
    <col min="1026" max="1026" width="46.140625" style="3" customWidth="1"/>
    <col min="1027" max="1027" width="46.42578125" style="3" customWidth="1"/>
    <col min="1028" max="1028" width="31.42578125" style="3" customWidth="1"/>
    <col min="1029" max="1029" width="13.7109375" style="3" customWidth="1"/>
    <col min="1030" max="1032" width="8.85546875" style="3"/>
    <col min="1033" max="1033" width="9.28515625" style="3" customWidth="1"/>
    <col min="1034" max="1034" width="16" style="3" customWidth="1"/>
    <col min="1035" max="1280" width="8.85546875" style="3"/>
    <col min="1281" max="1281" width="4.28515625" style="3" customWidth="1"/>
    <col min="1282" max="1282" width="46.140625" style="3" customWidth="1"/>
    <col min="1283" max="1283" width="46.42578125" style="3" customWidth="1"/>
    <col min="1284" max="1284" width="31.42578125" style="3" customWidth="1"/>
    <col min="1285" max="1285" width="13.7109375" style="3" customWidth="1"/>
    <col min="1286" max="1288" width="8.85546875" style="3"/>
    <col min="1289" max="1289" width="9.28515625" style="3" customWidth="1"/>
    <col min="1290" max="1290" width="16" style="3" customWidth="1"/>
    <col min="1291" max="1536" width="8.85546875" style="3"/>
    <col min="1537" max="1537" width="4.28515625" style="3" customWidth="1"/>
    <col min="1538" max="1538" width="46.140625" style="3" customWidth="1"/>
    <col min="1539" max="1539" width="46.42578125" style="3" customWidth="1"/>
    <col min="1540" max="1540" width="31.42578125" style="3" customWidth="1"/>
    <col min="1541" max="1541" width="13.7109375" style="3" customWidth="1"/>
    <col min="1542" max="1544" width="8.85546875" style="3"/>
    <col min="1545" max="1545" width="9.28515625" style="3" customWidth="1"/>
    <col min="1546" max="1546" width="16" style="3" customWidth="1"/>
    <col min="1547" max="1792" width="8.85546875" style="3"/>
    <col min="1793" max="1793" width="4.28515625" style="3" customWidth="1"/>
    <col min="1794" max="1794" width="46.140625" style="3" customWidth="1"/>
    <col min="1795" max="1795" width="46.42578125" style="3" customWidth="1"/>
    <col min="1796" max="1796" width="31.42578125" style="3" customWidth="1"/>
    <col min="1797" max="1797" width="13.7109375" style="3" customWidth="1"/>
    <col min="1798" max="1800" width="8.85546875" style="3"/>
    <col min="1801" max="1801" width="9.28515625" style="3" customWidth="1"/>
    <col min="1802" max="1802" width="16" style="3" customWidth="1"/>
    <col min="1803" max="2048" width="8.85546875" style="3"/>
    <col min="2049" max="2049" width="4.28515625" style="3" customWidth="1"/>
    <col min="2050" max="2050" width="46.140625" style="3" customWidth="1"/>
    <col min="2051" max="2051" width="46.42578125" style="3" customWidth="1"/>
    <col min="2052" max="2052" width="31.42578125" style="3" customWidth="1"/>
    <col min="2053" max="2053" width="13.7109375" style="3" customWidth="1"/>
    <col min="2054" max="2056" width="8.85546875" style="3"/>
    <col min="2057" max="2057" width="9.28515625" style="3" customWidth="1"/>
    <col min="2058" max="2058" width="16" style="3" customWidth="1"/>
    <col min="2059" max="2304" width="8.85546875" style="3"/>
    <col min="2305" max="2305" width="4.28515625" style="3" customWidth="1"/>
    <col min="2306" max="2306" width="46.140625" style="3" customWidth="1"/>
    <col min="2307" max="2307" width="46.42578125" style="3" customWidth="1"/>
    <col min="2308" max="2308" width="31.42578125" style="3" customWidth="1"/>
    <col min="2309" max="2309" width="13.7109375" style="3" customWidth="1"/>
    <col min="2310" max="2312" width="8.85546875" style="3"/>
    <col min="2313" max="2313" width="9.28515625" style="3" customWidth="1"/>
    <col min="2314" max="2314" width="16" style="3" customWidth="1"/>
    <col min="2315" max="2560" width="8.85546875" style="3"/>
    <col min="2561" max="2561" width="4.28515625" style="3" customWidth="1"/>
    <col min="2562" max="2562" width="46.140625" style="3" customWidth="1"/>
    <col min="2563" max="2563" width="46.42578125" style="3" customWidth="1"/>
    <col min="2564" max="2564" width="31.42578125" style="3" customWidth="1"/>
    <col min="2565" max="2565" width="13.7109375" style="3" customWidth="1"/>
    <col min="2566" max="2568" width="8.85546875" style="3"/>
    <col min="2569" max="2569" width="9.28515625" style="3" customWidth="1"/>
    <col min="2570" max="2570" width="16" style="3" customWidth="1"/>
    <col min="2571" max="2816" width="8.85546875" style="3"/>
    <col min="2817" max="2817" width="4.28515625" style="3" customWidth="1"/>
    <col min="2818" max="2818" width="46.140625" style="3" customWidth="1"/>
    <col min="2819" max="2819" width="46.42578125" style="3" customWidth="1"/>
    <col min="2820" max="2820" width="31.42578125" style="3" customWidth="1"/>
    <col min="2821" max="2821" width="13.7109375" style="3" customWidth="1"/>
    <col min="2822" max="2824" width="8.85546875" style="3"/>
    <col min="2825" max="2825" width="9.28515625" style="3" customWidth="1"/>
    <col min="2826" max="2826" width="16" style="3" customWidth="1"/>
    <col min="2827" max="3072" width="8.85546875" style="3"/>
    <col min="3073" max="3073" width="4.28515625" style="3" customWidth="1"/>
    <col min="3074" max="3074" width="46.140625" style="3" customWidth="1"/>
    <col min="3075" max="3075" width="46.42578125" style="3" customWidth="1"/>
    <col min="3076" max="3076" width="31.42578125" style="3" customWidth="1"/>
    <col min="3077" max="3077" width="13.7109375" style="3" customWidth="1"/>
    <col min="3078" max="3080" width="8.85546875" style="3"/>
    <col min="3081" max="3081" width="9.28515625" style="3" customWidth="1"/>
    <col min="3082" max="3082" width="16" style="3" customWidth="1"/>
    <col min="3083" max="3328" width="8.85546875" style="3"/>
    <col min="3329" max="3329" width="4.28515625" style="3" customWidth="1"/>
    <col min="3330" max="3330" width="46.140625" style="3" customWidth="1"/>
    <col min="3331" max="3331" width="46.42578125" style="3" customWidth="1"/>
    <col min="3332" max="3332" width="31.42578125" style="3" customWidth="1"/>
    <col min="3333" max="3333" width="13.7109375" style="3" customWidth="1"/>
    <col min="3334" max="3336" width="8.85546875" style="3"/>
    <col min="3337" max="3337" width="9.28515625" style="3" customWidth="1"/>
    <col min="3338" max="3338" width="16" style="3" customWidth="1"/>
    <col min="3339" max="3584" width="8.85546875" style="3"/>
    <col min="3585" max="3585" width="4.28515625" style="3" customWidth="1"/>
    <col min="3586" max="3586" width="46.140625" style="3" customWidth="1"/>
    <col min="3587" max="3587" width="46.42578125" style="3" customWidth="1"/>
    <col min="3588" max="3588" width="31.42578125" style="3" customWidth="1"/>
    <col min="3589" max="3589" width="13.7109375" style="3" customWidth="1"/>
    <col min="3590" max="3592" width="8.85546875" style="3"/>
    <col min="3593" max="3593" width="9.28515625" style="3" customWidth="1"/>
    <col min="3594" max="3594" width="16" style="3" customWidth="1"/>
    <col min="3595" max="3840" width="8.85546875" style="3"/>
    <col min="3841" max="3841" width="4.28515625" style="3" customWidth="1"/>
    <col min="3842" max="3842" width="46.140625" style="3" customWidth="1"/>
    <col min="3843" max="3843" width="46.42578125" style="3" customWidth="1"/>
    <col min="3844" max="3844" width="31.42578125" style="3" customWidth="1"/>
    <col min="3845" max="3845" width="13.7109375" style="3" customWidth="1"/>
    <col min="3846" max="3848" width="8.85546875" style="3"/>
    <col min="3849" max="3849" width="9.28515625" style="3" customWidth="1"/>
    <col min="3850" max="3850" width="16" style="3" customWidth="1"/>
    <col min="3851" max="4096" width="8.85546875" style="3"/>
    <col min="4097" max="4097" width="4.28515625" style="3" customWidth="1"/>
    <col min="4098" max="4098" width="46.140625" style="3" customWidth="1"/>
    <col min="4099" max="4099" width="46.42578125" style="3" customWidth="1"/>
    <col min="4100" max="4100" width="31.42578125" style="3" customWidth="1"/>
    <col min="4101" max="4101" width="13.7109375" style="3" customWidth="1"/>
    <col min="4102" max="4104" width="8.85546875" style="3"/>
    <col min="4105" max="4105" width="9.28515625" style="3" customWidth="1"/>
    <col min="4106" max="4106" width="16" style="3" customWidth="1"/>
    <col min="4107" max="4352" width="8.85546875" style="3"/>
    <col min="4353" max="4353" width="4.28515625" style="3" customWidth="1"/>
    <col min="4354" max="4354" width="46.140625" style="3" customWidth="1"/>
    <col min="4355" max="4355" width="46.42578125" style="3" customWidth="1"/>
    <col min="4356" max="4356" width="31.42578125" style="3" customWidth="1"/>
    <col min="4357" max="4357" width="13.7109375" style="3" customWidth="1"/>
    <col min="4358" max="4360" width="8.85546875" style="3"/>
    <col min="4361" max="4361" width="9.28515625" style="3" customWidth="1"/>
    <col min="4362" max="4362" width="16" style="3" customWidth="1"/>
    <col min="4363" max="4608" width="8.85546875" style="3"/>
    <col min="4609" max="4609" width="4.28515625" style="3" customWidth="1"/>
    <col min="4610" max="4610" width="46.140625" style="3" customWidth="1"/>
    <col min="4611" max="4611" width="46.42578125" style="3" customWidth="1"/>
    <col min="4612" max="4612" width="31.42578125" style="3" customWidth="1"/>
    <col min="4613" max="4613" width="13.7109375" style="3" customWidth="1"/>
    <col min="4614" max="4616" width="8.85546875" style="3"/>
    <col min="4617" max="4617" width="9.28515625" style="3" customWidth="1"/>
    <col min="4618" max="4618" width="16" style="3" customWidth="1"/>
    <col min="4619" max="4864" width="8.85546875" style="3"/>
    <col min="4865" max="4865" width="4.28515625" style="3" customWidth="1"/>
    <col min="4866" max="4866" width="46.140625" style="3" customWidth="1"/>
    <col min="4867" max="4867" width="46.42578125" style="3" customWidth="1"/>
    <col min="4868" max="4868" width="31.42578125" style="3" customWidth="1"/>
    <col min="4869" max="4869" width="13.7109375" style="3" customWidth="1"/>
    <col min="4870" max="4872" width="8.85546875" style="3"/>
    <col min="4873" max="4873" width="9.28515625" style="3" customWidth="1"/>
    <col min="4874" max="4874" width="16" style="3" customWidth="1"/>
    <col min="4875" max="5120" width="8.85546875" style="3"/>
    <col min="5121" max="5121" width="4.28515625" style="3" customWidth="1"/>
    <col min="5122" max="5122" width="46.140625" style="3" customWidth="1"/>
    <col min="5123" max="5123" width="46.42578125" style="3" customWidth="1"/>
    <col min="5124" max="5124" width="31.42578125" style="3" customWidth="1"/>
    <col min="5125" max="5125" width="13.7109375" style="3" customWidth="1"/>
    <col min="5126" max="5128" width="8.85546875" style="3"/>
    <col min="5129" max="5129" width="9.28515625" style="3" customWidth="1"/>
    <col min="5130" max="5130" width="16" style="3" customWidth="1"/>
    <col min="5131" max="5376" width="8.85546875" style="3"/>
    <col min="5377" max="5377" width="4.28515625" style="3" customWidth="1"/>
    <col min="5378" max="5378" width="46.140625" style="3" customWidth="1"/>
    <col min="5379" max="5379" width="46.42578125" style="3" customWidth="1"/>
    <col min="5380" max="5380" width="31.42578125" style="3" customWidth="1"/>
    <col min="5381" max="5381" width="13.7109375" style="3" customWidth="1"/>
    <col min="5382" max="5384" width="8.85546875" style="3"/>
    <col min="5385" max="5385" width="9.28515625" style="3" customWidth="1"/>
    <col min="5386" max="5386" width="16" style="3" customWidth="1"/>
    <col min="5387" max="5632" width="8.85546875" style="3"/>
    <col min="5633" max="5633" width="4.28515625" style="3" customWidth="1"/>
    <col min="5634" max="5634" width="46.140625" style="3" customWidth="1"/>
    <col min="5635" max="5635" width="46.42578125" style="3" customWidth="1"/>
    <col min="5636" max="5636" width="31.42578125" style="3" customWidth="1"/>
    <col min="5637" max="5637" width="13.7109375" style="3" customWidth="1"/>
    <col min="5638" max="5640" width="8.85546875" style="3"/>
    <col min="5641" max="5641" width="9.28515625" style="3" customWidth="1"/>
    <col min="5642" max="5642" width="16" style="3" customWidth="1"/>
    <col min="5643" max="5888" width="8.85546875" style="3"/>
    <col min="5889" max="5889" width="4.28515625" style="3" customWidth="1"/>
    <col min="5890" max="5890" width="46.140625" style="3" customWidth="1"/>
    <col min="5891" max="5891" width="46.42578125" style="3" customWidth="1"/>
    <col min="5892" max="5892" width="31.42578125" style="3" customWidth="1"/>
    <col min="5893" max="5893" width="13.7109375" style="3" customWidth="1"/>
    <col min="5894" max="5896" width="8.85546875" style="3"/>
    <col min="5897" max="5897" width="9.28515625" style="3" customWidth="1"/>
    <col min="5898" max="5898" width="16" style="3" customWidth="1"/>
    <col min="5899" max="6144" width="8.85546875" style="3"/>
    <col min="6145" max="6145" width="4.28515625" style="3" customWidth="1"/>
    <col min="6146" max="6146" width="46.140625" style="3" customWidth="1"/>
    <col min="6147" max="6147" width="46.42578125" style="3" customWidth="1"/>
    <col min="6148" max="6148" width="31.42578125" style="3" customWidth="1"/>
    <col min="6149" max="6149" width="13.7109375" style="3" customWidth="1"/>
    <col min="6150" max="6152" width="8.85546875" style="3"/>
    <col min="6153" max="6153" width="9.28515625" style="3" customWidth="1"/>
    <col min="6154" max="6154" width="16" style="3" customWidth="1"/>
    <col min="6155" max="6400" width="8.85546875" style="3"/>
    <col min="6401" max="6401" width="4.28515625" style="3" customWidth="1"/>
    <col min="6402" max="6402" width="46.140625" style="3" customWidth="1"/>
    <col min="6403" max="6403" width="46.42578125" style="3" customWidth="1"/>
    <col min="6404" max="6404" width="31.42578125" style="3" customWidth="1"/>
    <col min="6405" max="6405" width="13.7109375" style="3" customWidth="1"/>
    <col min="6406" max="6408" width="8.85546875" style="3"/>
    <col min="6409" max="6409" width="9.28515625" style="3" customWidth="1"/>
    <col min="6410" max="6410" width="16" style="3" customWidth="1"/>
    <col min="6411" max="6656" width="8.85546875" style="3"/>
    <col min="6657" max="6657" width="4.28515625" style="3" customWidth="1"/>
    <col min="6658" max="6658" width="46.140625" style="3" customWidth="1"/>
    <col min="6659" max="6659" width="46.42578125" style="3" customWidth="1"/>
    <col min="6660" max="6660" width="31.42578125" style="3" customWidth="1"/>
    <col min="6661" max="6661" width="13.7109375" style="3" customWidth="1"/>
    <col min="6662" max="6664" width="8.85546875" style="3"/>
    <col min="6665" max="6665" width="9.28515625" style="3" customWidth="1"/>
    <col min="6666" max="6666" width="16" style="3" customWidth="1"/>
    <col min="6667" max="6912" width="8.85546875" style="3"/>
    <col min="6913" max="6913" width="4.28515625" style="3" customWidth="1"/>
    <col min="6914" max="6914" width="46.140625" style="3" customWidth="1"/>
    <col min="6915" max="6915" width="46.42578125" style="3" customWidth="1"/>
    <col min="6916" max="6916" width="31.42578125" style="3" customWidth="1"/>
    <col min="6917" max="6917" width="13.7109375" style="3" customWidth="1"/>
    <col min="6918" max="6920" width="8.85546875" style="3"/>
    <col min="6921" max="6921" width="9.28515625" style="3" customWidth="1"/>
    <col min="6922" max="6922" width="16" style="3" customWidth="1"/>
    <col min="6923" max="7168" width="8.85546875" style="3"/>
    <col min="7169" max="7169" width="4.28515625" style="3" customWidth="1"/>
    <col min="7170" max="7170" width="46.140625" style="3" customWidth="1"/>
    <col min="7171" max="7171" width="46.42578125" style="3" customWidth="1"/>
    <col min="7172" max="7172" width="31.42578125" style="3" customWidth="1"/>
    <col min="7173" max="7173" width="13.7109375" style="3" customWidth="1"/>
    <col min="7174" max="7176" width="8.85546875" style="3"/>
    <col min="7177" max="7177" width="9.28515625" style="3" customWidth="1"/>
    <col min="7178" max="7178" width="16" style="3" customWidth="1"/>
    <col min="7179" max="7424" width="8.85546875" style="3"/>
    <col min="7425" max="7425" width="4.28515625" style="3" customWidth="1"/>
    <col min="7426" max="7426" width="46.140625" style="3" customWidth="1"/>
    <col min="7427" max="7427" width="46.42578125" style="3" customWidth="1"/>
    <col min="7428" max="7428" width="31.42578125" style="3" customWidth="1"/>
    <col min="7429" max="7429" width="13.7109375" style="3" customWidth="1"/>
    <col min="7430" max="7432" width="8.85546875" style="3"/>
    <col min="7433" max="7433" width="9.28515625" style="3" customWidth="1"/>
    <col min="7434" max="7434" width="16" style="3" customWidth="1"/>
    <col min="7435" max="7680" width="8.85546875" style="3"/>
    <col min="7681" max="7681" width="4.28515625" style="3" customWidth="1"/>
    <col min="7682" max="7682" width="46.140625" style="3" customWidth="1"/>
    <col min="7683" max="7683" width="46.42578125" style="3" customWidth="1"/>
    <col min="7684" max="7684" width="31.42578125" style="3" customWidth="1"/>
    <col min="7685" max="7685" width="13.7109375" style="3" customWidth="1"/>
    <col min="7686" max="7688" width="8.85546875" style="3"/>
    <col min="7689" max="7689" width="9.28515625" style="3" customWidth="1"/>
    <col min="7690" max="7690" width="16" style="3" customWidth="1"/>
    <col min="7691" max="7936" width="8.85546875" style="3"/>
    <col min="7937" max="7937" width="4.28515625" style="3" customWidth="1"/>
    <col min="7938" max="7938" width="46.140625" style="3" customWidth="1"/>
    <col min="7939" max="7939" width="46.42578125" style="3" customWidth="1"/>
    <col min="7940" max="7940" width="31.42578125" style="3" customWidth="1"/>
    <col min="7941" max="7941" width="13.7109375" style="3" customWidth="1"/>
    <col min="7942" max="7944" width="8.85546875" style="3"/>
    <col min="7945" max="7945" width="9.28515625" style="3" customWidth="1"/>
    <col min="7946" max="7946" width="16" style="3" customWidth="1"/>
    <col min="7947" max="8192" width="8.85546875" style="3"/>
    <col min="8193" max="8193" width="4.28515625" style="3" customWidth="1"/>
    <col min="8194" max="8194" width="46.140625" style="3" customWidth="1"/>
    <col min="8195" max="8195" width="46.42578125" style="3" customWidth="1"/>
    <col min="8196" max="8196" width="31.42578125" style="3" customWidth="1"/>
    <col min="8197" max="8197" width="13.7109375" style="3" customWidth="1"/>
    <col min="8198" max="8200" width="8.85546875" style="3"/>
    <col min="8201" max="8201" width="9.28515625" style="3" customWidth="1"/>
    <col min="8202" max="8202" width="16" style="3" customWidth="1"/>
    <col min="8203" max="8448" width="8.85546875" style="3"/>
    <col min="8449" max="8449" width="4.28515625" style="3" customWidth="1"/>
    <col min="8450" max="8450" width="46.140625" style="3" customWidth="1"/>
    <col min="8451" max="8451" width="46.42578125" style="3" customWidth="1"/>
    <col min="8452" max="8452" width="31.42578125" style="3" customWidth="1"/>
    <col min="8453" max="8453" width="13.7109375" style="3" customWidth="1"/>
    <col min="8454" max="8456" width="8.85546875" style="3"/>
    <col min="8457" max="8457" width="9.28515625" style="3" customWidth="1"/>
    <col min="8458" max="8458" width="16" style="3" customWidth="1"/>
    <col min="8459" max="8704" width="8.85546875" style="3"/>
    <col min="8705" max="8705" width="4.28515625" style="3" customWidth="1"/>
    <col min="8706" max="8706" width="46.140625" style="3" customWidth="1"/>
    <col min="8707" max="8707" width="46.42578125" style="3" customWidth="1"/>
    <col min="8708" max="8708" width="31.42578125" style="3" customWidth="1"/>
    <col min="8709" max="8709" width="13.7109375" style="3" customWidth="1"/>
    <col min="8710" max="8712" width="8.85546875" style="3"/>
    <col min="8713" max="8713" width="9.28515625" style="3" customWidth="1"/>
    <col min="8714" max="8714" width="16" style="3" customWidth="1"/>
    <col min="8715" max="8960" width="8.85546875" style="3"/>
    <col min="8961" max="8961" width="4.28515625" style="3" customWidth="1"/>
    <col min="8962" max="8962" width="46.140625" style="3" customWidth="1"/>
    <col min="8963" max="8963" width="46.42578125" style="3" customWidth="1"/>
    <col min="8964" max="8964" width="31.42578125" style="3" customWidth="1"/>
    <col min="8965" max="8965" width="13.7109375" style="3" customWidth="1"/>
    <col min="8966" max="8968" width="8.85546875" style="3"/>
    <col min="8969" max="8969" width="9.28515625" style="3" customWidth="1"/>
    <col min="8970" max="8970" width="16" style="3" customWidth="1"/>
    <col min="8971" max="9216" width="8.85546875" style="3"/>
    <col min="9217" max="9217" width="4.28515625" style="3" customWidth="1"/>
    <col min="9218" max="9218" width="46.140625" style="3" customWidth="1"/>
    <col min="9219" max="9219" width="46.42578125" style="3" customWidth="1"/>
    <col min="9220" max="9220" width="31.42578125" style="3" customWidth="1"/>
    <col min="9221" max="9221" width="13.7109375" style="3" customWidth="1"/>
    <col min="9222" max="9224" width="8.85546875" style="3"/>
    <col min="9225" max="9225" width="9.28515625" style="3" customWidth="1"/>
    <col min="9226" max="9226" width="16" style="3" customWidth="1"/>
    <col min="9227" max="9472" width="8.85546875" style="3"/>
    <col min="9473" max="9473" width="4.28515625" style="3" customWidth="1"/>
    <col min="9474" max="9474" width="46.140625" style="3" customWidth="1"/>
    <col min="9475" max="9475" width="46.42578125" style="3" customWidth="1"/>
    <col min="9476" max="9476" width="31.42578125" style="3" customWidth="1"/>
    <col min="9477" max="9477" width="13.7109375" style="3" customWidth="1"/>
    <col min="9478" max="9480" width="8.85546875" style="3"/>
    <col min="9481" max="9481" width="9.28515625" style="3" customWidth="1"/>
    <col min="9482" max="9482" width="16" style="3" customWidth="1"/>
    <col min="9483" max="9728" width="8.85546875" style="3"/>
    <col min="9729" max="9729" width="4.28515625" style="3" customWidth="1"/>
    <col min="9730" max="9730" width="46.140625" style="3" customWidth="1"/>
    <col min="9731" max="9731" width="46.42578125" style="3" customWidth="1"/>
    <col min="9732" max="9732" width="31.42578125" style="3" customWidth="1"/>
    <col min="9733" max="9733" width="13.7109375" style="3" customWidth="1"/>
    <col min="9734" max="9736" width="8.85546875" style="3"/>
    <col min="9737" max="9737" width="9.28515625" style="3" customWidth="1"/>
    <col min="9738" max="9738" width="16" style="3" customWidth="1"/>
    <col min="9739" max="9984" width="8.85546875" style="3"/>
    <col min="9985" max="9985" width="4.28515625" style="3" customWidth="1"/>
    <col min="9986" max="9986" width="46.140625" style="3" customWidth="1"/>
    <col min="9987" max="9987" width="46.42578125" style="3" customWidth="1"/>
    <col min="9988" max="9988" width="31.42578125" style="3" customWidth="1"/>
    <col min="9989" max="9989" width="13.7109375" style="3" customWidth="1"/>
    <col min="9990" max="9992" width="8.85546875" style="3"/>
    <col min="9993" max="9993" width="9.28515625" style="3" customWidth="1"/>
    <col min="9994" max="9994" width="16" style="3" customWidth="1"/>
    <col min="9995" max="10240" width="8.85546875" style="3"/>
    <col min="10241" max="10241" width="4.28515625" style="3" customWidth="1"/>
    <col min="10242" max="10242" width="46.140625" style="3" customWidth="1"/>
    <col min="10243" max="10243" width="46.42578125" style="3" customWidth="1"/>
    <col min="10244" max="10244" width="31.42578125" style="3" customWidth="1"/>
    <col min="10245" max="10245" width="13.7109375" style="3" customWidth="1"/>
    <col min="10246" max="10248" width="8.85546875" style="3"/>
    <col min="10249" max="10249" width="9.28515625" style="3" customWidth="1"/>
    <col min="10250" max="10250" width="16" style="3" customWidth="1"/>
    <col min="10251" max="10496" width="8.85546875" style="3"/>
    <col min="10497" max="10497" width="4.28515625" style="3" customWidth="1"/>
    <col min="10498" max="10498" width="46.140625" style="3" customWidth="1"/>
    <col min="10499" max="10499" width="46.42578125" style="3" customWidth="1"/>
    <col min="10500" max="10500" width="31.42578125" style="3" customWidth="1"/>
    <col min="10501" max="10501" width="13.7109375" style="3" customWidth="1"/>
    <col min="10502" max="10504" width="8.85546875" style="3"/>
    <col min="10505" max="10505" width="9.28515625" style="3" customWidth="1"/>
    <col min="10506" max="10506" width="16" style="3" customWidth="1"/>
    <col min="10507" max="10752" width="8.85546875" style="3"/>
    <col min="10753" max="10753" width="4.28515625" style="3" customWidth="1"/>
    <col min="10754" max="10754" width="46.140625" style="3" customWidth="1"/>
    <col min="10755" max="10755" width="46.42578125" style="3" customWidth="1"/>
    <col min="10756" max="10756" width="31.42578125" style="3" customWidth="1"/>
    <col min="10757" max="10757" width="13.7109375" style="3" customWidth="1"/>
    <col min="10758" max="10760" width="8.85546875" style="3"/>
    <col min="10761" max="10761" width="9.28515625" style="3" customWidth="1"/>
    <col min="10762" max="10762" width="16" style="3" customWidth="1"/>
    <col min="10763" max="11008" width="8.85546875" style="3"/>
    <col min="11009" max="11009" width="4.28515625" style="3" customWidth="1"/>
    <col min="11010" max="11010" width="46.140625" style="3" customWidth="1"/>
    <col min="11011" max="11011" width="46.42578125" style="3" customWidth="1"/>
    <col min="11012" max="11012" width="31.42578125" style="3" customWidth="1"/>
    <col min="11013" max="11013" width="13.7109375" style="3" customWidth="1"/>
    <col min="11014" max="11016" width="8.85546875" style="3"/>
    <col min="11017" max="11017" width="9.28515625" style="3" customWidth="1"/>
    <col min="11018" max="11018" width="16" style="3" customWidth="1"/>
    <col min="11019" max="11264" width="8.85546875" style="3"/>
    <col min="11265" max="11265" width="4.28515625" style="3" customWidth="1"/>
    <col min="11266" max="11266" width="46.140625" style="3" customWidth="1"/>
    <col min="11267" max="11267" width="46.42578125" style="3" customWidth="1"/>
    <col min="11268" max="11268" width="31.42578125" style="3" customWidth="1"/>
    <col min="11269" max="11269" width="13.7109375" style="3" customWidth="1"/>
    <col min="11270" max="11272" width="8.85546875" style="3"/>
    <col min="11273" max="11273" width="9.28515625" style="3" customWidth="1"/>
    <col min="11274" max="11274" width="16" style="3" customWidth="1"/>
    <col min="11275" max="11520" width="8.85546875" style="3"/>
    <col min="11521" max="11521" width="4.28515625" style="3" customWidth="1"/>
    <col min="11522" max="11522" width="46.140625" style="3" customWidth="1"/>
    <col min="11523" max="11523" width="46.42578125" style="3" customWidth="1"/>
    <col min="11524" max="11524" width="31.42578125" style="3" customWidth="1"/>
    <col min="11525" max="11525" width="13.7109375" style="3" customWidth="1"/>
    <col min="11526" max="11528" width="8.85546875" style="3"/>
    <col min="11529" max="11529" width="9.28515625" style="3" customWidth="1"/>
    <col min="11530" max="11530" width="16" style="3" customWidth="1"/>
    <col min="11531" max="11776" width="8.85546875" style="3"/>
    <col min="11777" max="11777" width="4.28515625" style="3" customWidth="1"/>
    <col min="11778" max="11778" width="46.140625" style="3" customWidth="1"/>
    <col min="11779" max="11779" width="46.42578125" style="3" customWidth="1"/>
    <col min="11780" max="11780" width="31.42578125" style="3" customWidth="1"/>
    <col min="11781" max="11781" width="13.7109375" style="3" customWidth="1"/>
    <col min="11782" max="11784" width="8.85546875" style="3"/>
    <col min="11785" max="11785" width="9.28515625" style="3" customWidth="1"/>
    <col min="11786" max="11786" width="16" style="3" customWidth="1"/>
    <col min="11787" max="12032" width="8.85546875" style="3"/>
    <col min="12033" max="12033" width="4.28515625" style="3" customWidth="1"/>
    <col min="12034" max="12034" width="46.140625" style="3" customWidth="1"/>
    <col min="12035" max="12035" width="46.42578125" style="3" customWidth="1"/>
    <col min="12036" max="12036" width="31.42578125" style="3" customWidth="1"/>
    <col min="12037" max="12037" width="13.7109375" style="3" customWidth="1"/>
    <col min="12038" max="12040" width="8.85546875" style="3"/>
    <col min="12041" max="12041" width="9.28515625" style="3" customWidth="1"/>
    <col min="12042" max="12042" width="16" style="3" customWidth="1"/>
    <col min="12043" max="12288" width="8.85546875" style="3"/>
    <col min="12289" max="12289" width="4.28515625" style="3" customWidth="1"/>
    <col min="12290" max="12290" width="46.140625" style="3" customWidth="1"/>
    <col min="12291" max="12291" width="46.42578125" style="3" customWidth="1"/>
    <col min="12292" max="12292" width="31.42578125" style="3" customWidth="1"/>
    <col min="12293" max="12293" width="13.7109375" style="3" customWidth="1"/>
    <col min="12294" max="12296" width="8.85546875" style="3"/>
    <col min="12297" max="12297" width="9.28515625" style="3" customWidth="1"/>
    <col min="12298" max="12298" width="16" style="3" customWidth="1"/>
    <col min="12299" max="12544" width="8.85546875" style="3"/>
    <col min="12545" max="12545" width="4.28515625" style="3" customWidth="1"/>
    <col min="12546" max="12546" width="46.140625" style="3" customWidth="1"/>
    <col min="12547" max="12547" width="46.42578125" style="3" customWidth="1"/>
    <col min="12548" max="12548" width="31.42578125" style="3" customWidth="1"/>
    <col min="12549" max="12549" width="13.7109375" style="3" customWidth="1"/>
    <col min="12550" max="12552" width="8.85546875" style="3"/>
    <col min="12553" max="12553" width="9.28515625" style="3" customWidth="1"/>
    <col min="12554" max="12554" width="16" style="3" customWidth="1"/>
    <col min="12555" max="12800" width="8.85546875" style="3"/>
    <col min="12801" max="12801" width="4.28515625" style="3" customWidth="1"/>
    <col min="12802" max="12802" width="46.140625" style="3" customWidth="1"/>
    <col min="12803" max="12803" width="46.42578125" style="3" customWidth="1"/>
    <col min="12804" max="12804" width="31.42578125" style="3" customWidth="1"/>
    <col min="12805" max="12805" width="13.7109375" style="3" customWidth="1"/>
    <col min="12806" max="12808" width="8.85546875" style="3"/>
    <col min="12809" max="12809" width="9.28515625" style="3" customWidth="1"/>
    <col min="12810" max="12810" width="16" style="3" customWidth="1"/>
    <col min="12811" max="13056" width="8.85546875" style="3"/>
    <col min="13057" max="13057" width="4.28515625" style="3" customWidth="1"/>
    <col min="13058" max="13058" width="46.140625" style="3" customWidth="1"/>
    <col min="13059" max="13059" width="46.42578125" style="3" customWidth="1"/>
    <col min="13060" max="13060" width="31.42578125" style="3" customWidth="1"/>
    <col min="13061" max="13061" width="13.7109375" style="3" customWidth="1"/>
    <col min="13062" max="13064" width="8.85546875" style="3"/>
    <col min="13065" max="13065" width="9.28515625" style="3" customWidth="1"/>
    <col min="13066" max="13066" width="16" style="3" customWidth="1"/>
    <col min="13067" max="13312" width="8.85546875" style="3"/>
    <col min="13313" max="13313" width="4.28515625" style="3" customWidth="1"/>
    <col min="13314" max="13314" width="46.140625" style="3" customWidth="1"/>
    <col min="13315" max="13315" width="46.42578125" style="3" customWidth="1"/>
    <col min="13316" max="13316" width="31.42578125" style="3" customWidth="1"/>
    <col min="13317" max="13317" width="13.7109375" style="3" customWidth="1"/>
    <col min="13318" max="13320" width="8.85546875" style="3"/>
    <col min="13321" max="13321" width="9.28515625" style="3" customWidth="1"/>
    <col min="13322" max="13322" width="16" style="3" customWidth="1"/>
    <col min="13323" max="13568" width="8.85546875" style="3"/>
    <col min="13569" max="13569" width="4.28515625" style="3" customWidth="1"/>
    <col min="13570" max="13570" width="46.140625" style="3" customWidth="1"/>
    <col min="13571" max="13571" width="46.42578125" style="3" customWidth="1"/>
    <col min="13572" max="13572" width="31.42578125" style="3" customWidth="1"/>
    <col min="13573" max="13573" width="13.7109375" style="3" customWidth="1"/>
    <col min="13574" max="13576" width="8.85546875" style="3"/>
    <col min="13577" max="13577" width="9.28515625" style="3" customWidth="1"/>
    <col min="13578" max="13578" width="16" style="3" customWidth="1"/>
    <col min="13579" max="13824" width="8.85546875" style="3"/>
    <col min="13825" max="13825" width="4.28515625" style="3" customWidth="1"/>
    <col min="13826" max="13826" width="46.140625" style="3" customWidth="1"/>
    <col min="13827" max="13827" width="46.42578125" style="3" customWidth="1"/>
    <col min="13828" max="13828" width="31.42578125" style="3" customWidth="1"/>
    <col min="13829" max="13829" width="13.7109375" style="3" customWidth="1"/>
    <col min="13830" max="13832" width="8.85546875" style="3"/>
    <col min="13833" max="13833" width="9.28515625" style="3" customWidth="1"/>
    <col min="13834" max="13834" width="16" style="3" customWidth="1"/>
    <col min="13835" max="14080" width="8.85546875" style="3"/>
    <col min="14081" max="14081" width="4.28515625" style="3" customWidth="1"/>
    <col min="14082" max="14082" width="46.140625" style="3" customWidth="1"/>
    <col min="14083" max="14083" width="46.42578125" style="3" customWidth="1"/>
    <col min="14084" max="14084" width="31.42578125" style="3" customWidth="1"/>
    <col min="14085" max="14085" width="13.7109375" style="3" customWidth="1"/>
    <col min="14086" max="14088" width="8.85546875" style="3"/>
    <col min="14089" max="14089" width="9.28515625" style="3" customWidth="1"/>
    <col min="14090" max="14090" width="16" style="3" customWidth="1"/>
    <col min="14091" max="14336" width="8.85546875" style="3"/>
    <col min="14337" max="14337" width="4.28515625" style="3" customWidth="1"/>
    <col min="14338" max="14338" width="46.140625" style="3" customWidth="1"/>
    <col min="14339" max="14339" width="46.42578125" style="3" customWidth="1"/>
    <col min="14340" max="14340" width="31.42578125" style="3" customWidth="1"/>
    <col min="14341" max="14341" width="13.7109375" style="3" customWidth="1"/>
    <col min="14342" max="14344" width="8.85546875" style="3"/>
    <col min="14345" max="14345" width="9.28515625" style="3" customWidth="1"/>
    <col min="14346" max="14346" width="16" style="3" customWidth="1"/>
    <col min="14347" max="14592" width="8.85546875" style="3"/>
    <col min="14593" max="14593" width="4.28515625" style="3" customWidth="1"/>
    <col min="14594" max="14594" width="46.140625" style="3" customWidth="1"/>
    <col min="14595" max="14595" width="46.42578125" style="3" customWidth="1"/>
    <col min="14596" max="14596" width="31.42578125" style="3" customWidth="1"/>
    <col min="14597" max="14597" width="13.7109375" style="3" customWidth="1"/>
    <col min="14598" max="14600" width="8.85546875" style="3"/>
    <col min="14601" max="14601" width="9.28515625" style="3" customWidth="1"/>
    <col min="14602" max="14602" width="16" style="3" customWidth="1"/>
    <col min="14603" max="14848" width="8.85546875" style="3"/>
    <col min="14849" max="14849" width="4.28515625" style="3" customWidth="1"/>
    <col min="14850" max="14850" width="46.140625" style="3" customWidth="1"/>
    <col min="14851" max="14851" width="46.42578125" style="3" customWidth="1"/>
    <col min="14852" max="14852" width="31.42578125" style="3" customWidth="1"/>
    <col min="14853" max="14853" width="13.7109375" style="3" customWidth="1"/>
    <col min="14854" max="14856" width="8.85546875" style="3"/>
    <col min="14857" max="14857" width="9.28515625" style="3" customWidth="1"/>
    <col min="14858" max="14858" width="16" style="3" customWidth="1"/>
    <col min="14859" max="15104" width="8.85546875" style="3"/>
    <col min="15105" max="15105" width="4.28515625" style="3" customWidth="1"/>
    <col min="15106" max="15106" width="46.140625" style="3" customWidth="1"/>
    <col min="15107" max="15107" width="46.42578125" style="3" customWidth="1"/>
    <col min="15108" max="15108" width="31.42578125" style="3" customWidth="1"/>
    <col min="15109" max="15109" width="13.7109375" style="3" customWidth="1"/>
    <col min="15110" max="15112" width="8.85546875" style="3"/>
    <col min="15113" max="15113" width="9.28515625" style="3" customWidth="1"/>
    <col min="15114" max="15114" width="16" style="3" customWidth="1"/>
    <col min="15115" max="15360" width="8.85546875" style="3"/>
    <col min="15361" max="15361" width="4.28515625" style="3" customWidth="1"/>
    <col min="15362" max="15362" width="46.140625" style="3" customWidth="1"/>
    <col min="15363" max="15363" width="46.42578125" style="3" customWidth="1"/>
    <col min="15364" max="15364" width="31.42578125" style="3" customWidth="1"/>
    <col min="15365" max="15365" width="13.7109375" style="3" customWidth="1"/>
    <col min="15366" max="15368" width="8.85546875" style="3"/>
    <col min="15369" max="15369" width="9.28515625" style="3" customWidth="1"/>
    <col min="15370" max="15370" width="16" style="3" customWidth="1"/>
    <col min="15371" max="15616" width="8.85546875" style="3"/>
    <col min="15617" max="15617" width="4.28515625" style="3" customWidth="1"/>
    <col min="15618" max="15618" width="46.140625" style="3" customWidth="1"/>
    <col min="15619" max="15619" width="46.42578125" style="3" customWidth="1"/>
    <col min="15620" max="15620" width="31.42578125" style="3" customWidth="1"/>
    <col min="15621" max="15621" width="13.7109375" style="3" customWidth="1"/>
    <col min="15622" max="15624" width="8.85546875" style="3"/>
    <col min="15625" max="15625" width="9.28515625" style="3" customWidth="1"/>
    <col min="15626" max="15626" width="16" style="3" customWidth="1"/>
    <col min="15627" max="15872" width="8.85546875" style="3"/>
    <col min="15873" max="15873" width="4.28515625" style="3" customWidth="1"/>
    <col min="15874" max="15874" width="46.140625" style="3" customWidth="1"/>
    <col min="15875" max="15875" width="46.42578125" style="3" customWidth="1"/>
    <col min="15876" max="15876" width="31.42578125" style="3" customWidth="1"/>
    <col min="15877" max="15877" width="13.7109375" style="3" customWidth="1"/>
    <col min="15878" max="15880" width="8.85546875" style="3"/>
    <col min="15881" max="15881" width="9.28515625" style="3" customWidth="1"/>
    <col min="15882" max="15882" width="16" style="3" customWidth="1"/>
    <col min="15883" max="16128" width="8.85546875" style="3"/>
    <col min="16129" max="16129" width="4.28515625" style="3" customWidth="1"/>
    <col min="16130" max="16130" width="46.140625" style="3" customWidth="1"/>
    <col min="16131" max="16131" width="46.42578125" style="3" customWidth="1"/>
    <col min="16132" max="16132" width="31.42578125" style="3" customWidth="1"/>
    <col min="16133" max="16133" width="13.7109375" style="3" customWidth="1"/>
    <col min="16134" max="16136" width="8.85546875" style="3"/>
    <col min="16137" max="16137" width="9.28515625" style="3" customWidth="1"/>
    <col min="16138" max="16138" width="16" style="3" customWidth="1"/>
    <col min="16139" max="16384" width="8.85546875" style="3"/>
  </cols>
  <sheetData>
    <row r="1" spans="1:14">
      <c r="A1" s="1"/>
      <c r="B1" s="1"/>
      <c r="C1" s="1"/>
      <c r="D1" s="2"/>
      <c r="E1" s="2"/>
    </row>
    <row r="2" spans="1:14">
      <c r="A2" s="4" t="s">
        <v>0</v>
      </c>
      <c r="B2" s="5"/>
      <c r="C2" s="5"/>
      <c r="D2" s="4" t="s">
        <v>1</v>
      </c>
      <c r="E2" s="5"/>
      <c r="F2" s="5"/>
      <c r="G2" s="5"/>
    </row>
    <row r="3" spans="1:14">
      <c r="A3" s="6"/>
      <c r="B3" s="7"/>
      <c r="C3" s="7"/>
      <c r="D3" s="6"/>
      <c r="E3" s="8"/>
      <c r="F3" s="8"/>
      <c r="G3" s="8"/>
    </row>
    <row r="4" spans="1:14" ht="0.75" customHeight="1">
      <c r="A4" s="6"/>
      <c r="B4" s="5"/>
      <c r="C4" s="9"/>
      <c r="D4" s="9"/>
      <c r="E4" s="9"/>
      <c r="F4" s="9"/>
      <c r="G4" s="10"/>
    </row>
    <row r="5" spans="1:14" ht="21" customHeight="1">
      <c r="A5" s="9" t="s">
        <v>2</v>
      </c>
      <c r="B5" s="5"/>
      <c r="C5" s="9"/>
      <c r="D5" s="9" t="s">
        <v>2</v>
      </c>
      <c r="E5" s="11"/>
      <c r="F5" s="11"/>
      <c r="G5" s="10"/>
    </row>
    <row r="6" spans="1:14" ht="21.75" customHeight="1">
      <c r="A6" s="12" t="s">
        <v>67</v>
      </c>
      <c r="B6" s="5"/>
      <c r="C6" s="5"/>
      <c r="D6" s="12" t="s">
        <v>67</v>
      </c>
      <c r="E6" s="8"/>
      <c r="F6" s="8"/>
      <c r="G6" s="8"/>
    </row>
    <row r="7" spans="1:14" ht="21.75" customHeight="1">
      <c r="A7" s="12"/>
      <c r="B7" s="5"/>
      <c r="C7" s="5"/>
      <c r="D7" s="12"/>
      <c r="E7" s="8"/>
      <c r="F7" s="8"/>
      <c r="G7" s="8"/>
    </row>
    <row r="8" spans="1:14" ht="18.75" customHeight="1">
      <c r="A8" s="16"/>
      <c r="B8" s="13"/>
      <c r="C8" s="74" t="s">
        <v>74</v>
      </c>
      <c r="D8" s="17"/>
      <c r="E8" s="14"/>
      <c r="F8" s="14"/>
      <c r="G8" s="14"/>
      <c r="H8" s="14"/>
      <c r="I8" s="14"/>
    </row>
    <row r="9" spans="1:14">
      <c r="A9" s="16"/>
      <c r="B9" s="13"/>
      <c r="C9" s="15"/>
      <c r="D9" s="17"/>
      <c r="E9" s="14"/>
      <c r="F9" s="14"/>
      <c r="G9" s="14"/>
      <c r="H9" s="14"/>
      <c r="I9" s="14"/>
    </row>
    <row r="10" spans="1:14" ht="12.75" customHeight="1">
      <c r="A10" s="18"/>
      <c r="B10" s="212" t="s">
        <v>66</v>
      </c>
      <c r="C10" s="212"/>
      <c r="D10" s="212"/>
      <c r="E10" s="19"/>
      <c r="F10" s="18"/>
      <c r="G10" s="18"/>
      <c r="H10" s="18"/>
      <c r="I10" s="18"/>
      <c r="J10" s="18"/>
      <c r="K10" s="18"/>
      <c r="L10" s="18"/>
      <c r="M10" s="18"/>
      <c r="N10" s="18"/>
    </row>
    <row r="11" spans="1:14" ht="12.75" customHeight="1">
      <c r="A11" s="18"/>
      <c r="B11" s="30"/>
      <c r="C11" s="31" t="s">
        <v>3</v>
      </c>
      <c r="D11" s="30"/>
      <c r="E11" s="29"/>
      <c r="F11" s="18"/>
      <c r="G11" s="18"/>
      <c r="H11" s="18"/>
      <c r="I11" s="18"/>
      <c r="J11" s="18"/>
      <c r="K11" s="18"/>
      <c r="L11" s="18"/>
      <c r="M11" s="18"/>
      <c r="N11" s="18"/>
    </row>
    <row r="12" spans="1:14" ht="4.5" customHeight="1">
      <c r="A12" s="18"/>
      <c r="B12" s="28"/>
      <c r="C12" s="28"/>
      <c r="D12" s="28"/>
      <c r="E12" s="29"/>
      <c r="F12" s="18"/>
      <c r="G12" s="18"/>
      <c r="H12" s="18"/>
      <c r="I12" s="18"/>
      <c r="J12" s="18"/>
      <c r="K12" s="18"/>
      <c r="L12" s="18"/>
      <c r="M12" s="18"/>
      <c r="N12" s="18"/>
    </row>
    <row r="13" spans="1:14" ht="15">
      <c r="A13" s="216" t="s">
        <v>13</v>
      </c>
      <c r="B13" s="216"/>
      <c r="C13" s="216"/>
      <c r="D13" s="216"/>
      <c r="E13" s="216"/>
    </row>
    <row r="14" spans="1:14" ht="12.75">
      <c r="A14" s="217" t="s">
        <v>4</v>
      </c>
      <c r="B14" s="217"/>
      <c r="C14" s="217"/>
      <c r="D14" s="217"/>
      <c r="E14" s="217"/>
    </row>
    <row r="15" spans="1:14" ht="12.75">
      <c r="A15" s="20"/>
      <c r="B15" s="20"/>
      <c r="C15" s="21"/>
      <c r="D15" s="21"/>
      <c r="E15" s="22"/>
    </row>
    <row r="16" spans="1:14" ht="48">
      <c r="A16" s="23" t="s">
        <v>5</v>
      </c>
      <c r="B16" s="24" t="s">
        <v>6</v>
      </c>
      <c r="C16" s="24" t="s">
        <v>7</v>
      </c>
      <c r="D16" s="23" t="s">
        <v>8</v>
      </c>
      <c r="E16" s="25" t="s">
        <v>9</v>
      </c>
    </row>
    <row r="17" spans="1:5" ht="12.75">
      <c r="A17" s="26">
        <v>1</v>
      </c>
      <c r="B17" s="27">
        <v>2</v>
      </c>
      <c r="C17" s="27">
        <v>3</v>
      </c>
      <c r="D17" s="26">
        <v>4</v>
      </c>
      <c r="E17" s="26">
        <v>5</v>
      </c>
    </row>
    <row r="18" spans="1:5" ht="12.75">
      <c r="A18" s="218" t="s">
        <v>15</v>
      </c>
      <c r="B18" s="219"/>
      <c r="C18" s="219"/>
      <c r="D18" s="219"/>
      <c r="E18" s="220"/>
    </row>
    <row r="19" spans="1:5" ht="22.5">
      <c r="A19" s="213">
        <v>1</v>
      </c>
      <c r="B19" s="54" t="s">
        <v>14</v>
      </c>
      <c r="C19" s="55" t="s">
        <v>16</v>
      </c>
      <c r="D19" s="56" t="s">
        <v>49</v>
      </c>
      <c r="E19" s="57">
        <f>ROUND((6426*2*1.3),2)</f>
        <v>16707.599999999999</v>
      </c>
    </row>
    <row r="20" spans="1:5" ht="14.25" customHeight="1">
      <c r="A20" s="214"/>
      <c r="B20" s="58" t="s">
        <v>48</v>
      </c>
      <c r="C20" s="59" t="s">
        <v>17</v>
      </c>
      <c r="D20" s="60"/>
      <c r="E20" s="61"/>
    </row>
    <row r="21" spans="1:5" ht="14.25" customHeight="1">
      <c r="A21" s="214"/>
      <c r="B21" s="58" t="s">
        <v>22</v>
      </c>
      <c r="C21" s="221" t="s">
        <v>18</v>
      </c>
      <c r="D21" s="60"/>
      <c r="E21" s="61"/>
    </row>
    <row r="22" spans="1:5" ht="30" customHeight="1">
      <c r="A22" s="215"/>
      <c r="B22" s="62" t="s">
        <v>23</v>
      </c>
      <c r="C22" s="222"/>
      <c r="D22" s="63"/>
      <c r="E22" s="64"/>
    </row>
    <row r="23" spans="1:5" ht="22.5">
      <c r="A23" s="65">
        <v>2</v>
      </c>
      <c r="B23" s="33" t="s">
        <v>19</v>
      </c>
      <c r="C23" s="34" t="s">
        <v>16</v>
      </c>
      <c r="D23" s="32" t="s">
        <v>50</v>
      </c>
      <c r="E23" s="35">
        <f>ROUND((1897*2),2)</f>
        <v>3794</v>
      </c>
    </row>
    <row r="24" spans="1:5">
      <c r="A24" s="66"/>
      <c r="B24" s="37" t="s">
        <v>20</v>
      </c>
      <c r="C24" s="38" t="s">
        <v>21</v>
      </c>
      <c r="D24" s="36"/>
      <c r="E24" s="39"/>
    </row>
    <row r="25" spans="1:5">
      <c r="A25" s="66"/>
      <c r="B25" s="37" t="s">
        <v>10</v>
      </c>
      <c r="C25" s="38"/>
      <c r="D25" s="36"/>
      <c r="E25" s="39"/>
    </row>
    <row r="26" spans="1:5">
      <c r="A26" s="66"/>
      <c r="B26" s="37" t="s">
        <v>22</v>
      </c>
      <c r="C26" s="38"/>
      <c r="D26" s="36"/>
      <c r="E26" s="39"/>
    </row>
    <row r="27" spans="1:5">
      <c r="A27" s="66"/>
      <c r="B27" s="37" t="s">
        <v>23</v>
      </c>
      <c r="C27" s="38"/>
      <c r="D27" s="36"/>
      <c r="E27" s="39"/>
    </row>
    <row r="28" spans="1:5">
      <c r="A28" s="67"/>
      <c r="B28" s="40"/>
      <c r="C28" s="41"/>
      <c r="D28" s="42"/>
      <c r="E28" s="43"/>
    </row>
    <row r="29" spans="1:5" ht="37.5" customHeight="1">
      <c r="A29" s="72">
        <v>3</v>
      </c>
      <c r="B29" s="37" t="s">
        <v>60</v>
      </c>
      <c r="C29" s="34" t="s">
        <v>16</v>
      </c>
      <c r="D29" s="36" t="s">
        <v>71</v>
      </c>
      <c r="E29" s="35">
        <f>ROUND((111*99),2)</f>
        <v>10989</v>
      </c>
    </row>
    <row r="30" spans="1:5" ht="15.75" customHeight="1">
      <c r="A30" s="72"/>
      <c r="B30" s="58" t="s">
        <v>10</v>
      </c>
      <c r="C30" s="38" t="s">
        <v>46</v>
      </c>
      <c r="D30" s="36"/>
      <c r="E30" s="39"/>
    </row>
    <row r="31" spans="1:5" ht="16.5" customHeight="1">
      <c r="A31" s="72"/>
      <c r="B31" s="58" t="s">
        <v>45</v>
      </c>
      <c r="C31" s="52"/>
      <c r="D31" s="36"/>
      <c r="E31" s="39"/>
    </row>
    <row r="32" spans="1:5">
      <c r="A32" s="73"/>
      <c r="B32" s="62" t="s">
        <v>68</v>
      </c>
      <c r="C32" s="53"/>
      <c r="D32" s="42"/>
      <c r="E32" s="43"/>
    </row>
    <row r="33" spans="1:5" ht="15.75" customHeight="1">
      <c r="A33" s="72">
        <v>4</v>
      </c>
      <c r="B33" s="37" t="s">
        <v>61</v>
      </c>
      <c r="C33" s="34" t="s">
        <v>16</v>
      </c>
      <c r="D33" s="36" t="s">
        <v>69</v>
      </c>
      <c r="E33" s="35">
        <f>ROUND((41*99),2)</f>
        <v>4059</v>
      </c>
    </row>
    <row r="34" spans="1:5">
      <c r="A34" s="66"/>
      <c r="B34" s="58" t="s">
        <v>10</v>
      </c>
      <c r="C34" s="38" t="s">
        <v>47</v>
      </c>
      <c r="D34" s="36"/>
      <c r="E34" s="39"/>
    </row>
    <row r="35" spans="1:5" ht="13.5" customHeight="1">
      <c r="A35" s="66"/>
      <c r="B35" s="58" t="s">
        <v>12</v>
      </c>
      <c r="C35" s="221"/>
      <c r="D35" s="36"/>
      <c r="E35" s="39"/>
    </row>
    <row r="36" spans="1:5" ht="21" customHeight="1">
      <c r="A36" s="67"/>
      <c r="B36" s="62" t="s">
        <v>68</v>
      </c>
      <c r="C36" s="222"/>
      <c r="D36" s="42"/>
      <c r="E36" s="43"/>
    </row>
    <row r="37" spans="1:5">
      <c r="A37" s="44"/>
      <c r="B37" s="205" t="s">
        <v>24</v>
      </c>
      <c r="C37" s="206"/>
      <c r="D37" s="206"/>
      <c r="E37" s="45" t="s">
        <v>25</v>
      </c>
    </row>
    <row r="38" spans="1:5">
      <c r="A38" s="44"/>
      <c r="B38" s="209" t="s">
        <v>62</v>
      </c>
      <c r="C38" s="210"/>
      <c r="D38" s="210"/>
      <c r="E38" s="35">
        <f>SUM(E19:E36)</f>
        <v>35549.599999999999</v>
      </c>
    </row>
    <row r="39" spans="1:5">
      <c r="A39" s="44"/>
      <c r="B39" s="205" t="s">
        <v>26</v>
      </c>
      <c r="C39" s="206"/>
      <c r="D39" s="206"/>
      <c r="E39" s="45">
        <f>E38</f>
        <v>35549.599999999999</v>
      </c>
    </row>
    <row r="40" spans="1:5">
      <c r="A40" s="205" t="s">
        <v>27</v>
      </c>
      <c r="B40" s="211"/>
      <c r="C40" s="211"/>
      <c r="D40" s="211"/>
      <c r="E40" s="211"/>
    </row>
    <row r="41" spans="1:5" ht="22.5">
      <c r="A41" s="32">
        <v>5</v>
      </c>
      <c r="B41" s="33" t="s">
        <v>28</v>
      </c>
      <c r="C41" s="34" t="s">
        <v>16</v>
      </c>
      <c r="D41" s="32" t="s">
        <v>51</v>
      </c>
      <c r="E41" s="46">
        <f>ROUND((2538*2*1.2),2)</f>
        <v>6091.2</v>
      </c>
    </row>
    <row r="42" spans="1:5">
      <c r="A42" s="36"/>
      <c r="B42" s="37" t="s">
        <v>29</v>
      </c>
      <c r="C42" s="38" t="s">
        <v>30</v>
      </c>
      <c r="D42" s="36"/>
      <c r="E42" s="47"/>
    </row>
    <row r="43" spans="1:5">
      <c r="A43" s="36"/>
      <c r="B43" s="37" t="s">
        <v>10</v>
      </c>
      <c r="C43" s="38"/>
      <c r="D43" s="36"/>
      <c r="E43" s="39"/>
    </row>
    <row r="44" spans="1:5">
      <c r="A44" s="36"/>
      <c r="B44" s="37" t="s">
        <v>22</v>
      </c>
      <c r="C44" s="38"/>
      <c r="D44" s="36"/>
      <c r="E44" s="39"/>
    </row>
    <row r="45" spans="1:5">
      <c r="A45" s="36"/>
      <c r="B45" s="37" t="s">
        <v>23</v>
      </c>
      <c r="C45" s="38"/>
      <c r="D45" s="36"/>
      <c r="E45" s="39"/>
    </row>
    <row r="46" spans="1:5" ht="33.75">
      <c r="A46" s="42"/>
      <c r="C46" s="41" t="s">
        <v>31</v>
      </c>
      <c r="D46" s="42"/>
      <c r="E46" s="43"/>
    </row>
    <row r="47" spans="1:5" ht="22.5">
      <c r="A47" s="32">
        <v>6</v>
      </c>
      <c r="B47" s="33" t="s">
        <v>19</v>
      </c>
      <c r="C47" s="34" t="s">
        <v>16</v>
      </c>
      <c r="D47" s="32" t="s">
        <v>52</v>
      </c>
      <c r="E47" s="35">
        <f>ROUND((428*2*1.2),2)</f>
        <v>1027.2</v>
      </c>
    </row>
    <row r="48" spans="1:5">
      <c r="A48" s="36"/>
      <c r="B48" s="37" t="s">
        <v>20</v>
      </c>
      <c r="C48" s="38" t="s">
        <v>21</v>
      </c>
      <c r="D48" s="36"/>
      <c r="E48" s="39"/>
    </row>
    <row r="49" spans="1:5">
      <c r="A49" s="36"/>
      <c r="B49" s="37" t="s">
        <v>10</v>
      </c>
      <c r="C49" s="38"/>
      <c r="D49" s="36"/>
      <c r="E49" s="39"/>
    </row>
    <row r="50" spans="1:5" ht="1.5" customHeight="1">
      <c r="A50" s="36"/>
      <c r="B50" s="37" t="s">
        <v>22</v>
      </c>
      <c r="C50" s="38"/>
      <c r="D50" s="36"/>
      <c r="E50" s="39"/>
    </row>
    <row r="51" spans="1:5" ht="33.75">
      <c r="A51" s="36"/>
      <c r="B51" s="37" t="s">
        <v>23</v>
      </c>
      <c r="C51" s="41" t="s">
        <v>31</v>
      </c>
      <c r="D51" s="36"/>
      <c r="E51" s="39"/>
    </row>
    <row r="52" spans="1:5">
      <c r="A52" s="44"/>
      <c r="B52" s="209" t="s">
        <v>53</v>
      </c>
      <c r="C52" s="210"/>
      <c r="D52" s="210"/>
      <c r="E52" s="35">
        <f>SUM(E41:E51)</f>
        <v>7118.4</v>
      </c>
    </row>
    <row r="53" spans="1:5">
      <c r="A53" s="44"/>
      <c r="B53" s="205" t="s">
        <v>32</v>
      </c>
      <c r="C53" s="206"/>
      <c r="D53" s="206"/>
      <c r="E53" s="45">
        <f>E52</f>
        <v>7118.4</v>
      </c>
    </row>
    <row r="54" spans="1:5">
      <c r="A54" s="205" t="s">
        <v>33</v>
      </c>
      <c r="B54" s="211"/>
      <c r="C54" s="211"/>
      <c r="D54" s="211"/>
      <c r="E54" s="211"/>
    </row>
    <row r="55" spans="1:5" ht="22.5">
      <c r="A55" s="32">
        <v>7</v>
      </c>
      <c r="B55" s="33" t="s">
        <v>34</v>
      </c>
      <c r="C55" s="34" t="s">
        <v>16</v>
      </c>
      <c r="D55" s="32" t="s">
        <v>72</v>
      </c>
      <c r="E55" s="35">
        <f>ROUND((11.25%*E39),2)</f>
        <v>3999.33</v>
      </c>
    </row>
    <row r="56" spans="1:5" ht="33.75">
      <c r="A56" s="36"/>
      <c r="B56" s="37" t="s">
        <v>63</v>
      </c>
      <c r="C56" s="38" t="s">
        <v>65</v>
      </c>
      <c r="D56" s="36"/>
      <c r="E56" s="39"/>
    </row>
    <row r="57" spans="1:5">
      <c r="A57" s="36"/>
      <c r="B57" s="37" t="s">
        <v>64</v>
      </c>
      <c r="C57" s="38"/>
      <c r="D57" s="36"/>
      <c r="E57" s="39"/>
    </row>
    <row r="58" spans="1:5" ht="22.5">
      <c r="A58" s="32">
        <v>8</v>
      </c>
      <c r="B58" s="33" t="s">
        <v>35</v>
      </c>
      <c r="C58" s="34" t="s">
        <v>16</v>
      </c>
      <c r="D58" s="32" t="s">
        <v>73</v>
      </c>
      <c r="E58" s="35">
        <f>ROUND((6%*(E39+E55)),2)</f>
        <v>2372.94</v>
      </c>
    </row>
    <row r="59" spans="1:5">
      <c r="A59" s="36"/>
      <c r="B59" s="37"/>
      <c r="C59" s="38" t="s">
        <v>36</v>
      </c>
      <c r="D59" s="36"/>
      <c r="E59" s="39"/>
    </row>
    <row r="60" spans="1:5" ht="22.5">
      <c r="A60" s="36"/>
      <c r="B60" s="37" t="s">
        <v>37</v>
      </c>
      <c r="C60" s="38"/>
      <c r="D60" s="36"/>
      <c r="E60" s="39"/>
    </row>
    <row r="61" spans="1:5">
      <c r="A61" s="44"/>
      <c r="B61" s="205" t="s">
        <v>38</v>
      </c>
      <c r="C61" s="206"/>
      <c r="D61" s="206"/>
      <c r="E61" s="45" t="s">
        <v>25</v>
      </c>
    </row>
    <row r="62" spans="1:5">
      <c r="A62" s="44"/>
      <c r="B62" s="209" t="s">
        <v>39</v>
      </c>
      <c r="C62" s="210"/>
      <c r="D62" s="210"/>
      <c r="E62" s="35">
        <f>SUM(E55:E60)</f>
        <v>6372.27</v>
      </c>
    </row>
    <row r="63" spans="1:5">
      <c r="A63" s="44"/>
      <c r="B63" s="205" t="s">
        <v>40</v>
      </c>
      <c r="C63" s="206"/>
      <c r="D63" s="206"/>
      <c r="E63" s="45">
        <f>E62</f>
        <v>6372.27</v>
      </c>
    </row>
    <row r="64" spans="1:5" ht="15" customHeight="1">
      <c r="A64" s="44"/>
      <c r="B64" s="207" t="s">
        <v>54</v>
      </c>
      <c r="C64" s="208"/>
      <c r="D64" s="208"/>
      <c r="E64" s="48" t="s">
        <v>25</v>
      </c>
    </row>
    <row r="65" spans="1:5">
      <c r="A65" s="44"/>
      <c r="B65" s="207" t="s">
        <v>41</v>
      </c>
      <c r="C65" s="208"/>
      <c r="D65" s="208"/>
      <c r="E65" s="35">
        <f>E63</f>
        <v>6372.27</v>
      </c>
    </row>
    <row r="66" spans="1:5">
      <c r="A66" s="44"/>
      <c r="B66" s="207" t="s">
        <v>42</v>
      </c>
      <c r="C66" s="208"/>
      <c r="D66" s="208"/>
      <c r="E66" s="35">
        <f>E39*1.55</f>
        <v>55101.88</v>
      </c>
    </row>
    <row r="67" spans="1:5">
      <c r="A67" s="44"/>
      <c r="B67" s="207" t="s">
        <v>43</v>
      </c>
      <c r="C67" s="208"/>
      <c r="D67" s="208"/>
      <c r="E67" s="35">
        <f>E53*1.55</f>
        <v>11033.52</v>
      </c>
    </row>
    <row r="68" spans="1:5">
      <c r="A68" s="44"/>
      <c r="B68" s="201" t="s">
        <v>44</v>
      </c>
      <c r="C68" s="202"/>
      <c r="D68" s="202"/>
      <c r="E68" s="45">
        <f>E65+E66+E67</f>
        <v>72507.67</v>
      </c>
    </row>
    <row r="69" spans="1:5">
      <c r="A69" s="49"/>
      <c r="B69" s="203" t="s">
        <v>70</v>
      </c>
      <c r="C69" s="204"/>
      <c r="D69" s="204"/>
      <c r="E69" s="50">
        <f>ROUND((E68*5.96),2)</f>
        <v>432145.71</v>
      </c>
    </row>
    <row r="70" spans="1:5" ht="15" customHeight="1">
      <c r="A70" s="49"/>
      <c r="B70" s="201" t="s">
        <v>11</v>
      </c>
      <c r="C70" s="202"/>
      <c r="D70" s="202"/>
      <c r="E70" s="51">
        <f>E69</f>
        <v>432145.71</v>
      </c>
    </row>
    <row r="71" spans="1:5" ht="9" customHeight="1"/>
    <row r="72" spans="1:5">
      <c r="A72" s="68"/>
      <c r="B72" s="69" t="s">
        <v>55</v>
      </c>
      <c r="C72" s="70"/>
      <c r="D72" s="69" t="s">
        <v>56</v>
      </c>
    </row>
    <row r="73" spans="1:5">
      <c r="A73" s="69"/>
      <c r="B73" s="69"/>
      <c r="C73" s="71" t="s">
        <v>57</v>
      </c>
      <c r="D73" s="69"/>
    </row>
    <row r="74" spans="1:5">
      <c r="A74" s="69"/>
      <c r="B74" s="69" t="s">
        <v>58</v>
      </c>
      <c r="C74" s="70"/>
      <c r="D74" s="69" t="s">
        <v>59</v>
      </c>
    </row>
    <row r="75" spans="1:5">
      <c r="A75" s="69"/>
      <c r="B75" s="69"/>
      <c r="C75" s="71" t="s">
        <v>57</v>
      </c>
      <c r="D75" s="69"/>
    </row>
    <row r="76" spans="1:5">
      <c r="A76" s="69"/>
      <c r="B76" s="69"/>
      <c r="C76" s="69"/>
      <c r="D76" s="69"/>
    </row>
  </sheetData>
  <mergeCells count="24">
    <mergeCell ref="B37:D37"/>
    <mergeCell ref="B38:D38"/>
    <mergeCell ref="B39:D39"/>
    <mergeCell ref="A40:E40"/>
    <mergeCell ref="C35:C36"/>
    <mergeCell ref="B10:D10"/>
    <mergeCell ref="A19:A22"/>
    <mergeCell ref="A13:E13"/>
    <mergeCell ref="A14:E14"/>
    <mergeCell ref="A18:E18"/>
    <mergeCell ref="C21:C22"/>
    <mergeCell ref="B52:D52"/>
    <mergeCell ref="B53:D53"/>
    <mergeCell ref="A54:E54"/>
    <mergeCell ref="B61:D61"/>
    <mergeCell ref="B62:D62"/>
    <mergeCell ref="B68:D68"/>
    <mergeCell ref="B69:D69"/>
    <mergeCell ref="B70:D70"/>
    <mergeCell ref="B63:D63"/>
    <mergeCell ref="B64:D64"/>
    <mergeCell ref="B65:D65"/>
    <mergeCell ref="B66:D66"/>
    <mergeCell ref="B67:D67"/>
  </mergeCells>
  <pageMargins left="0.7" right="0.7" top="0.75" bottom="0.75" header="0.3" footer="0.3"/>
  <pageSetup paperSize="9" scale="61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23272-037A-4819-AC59-C717C626B6D6}">
  <dimension ref="A1:N95"/>
  <sheetViews>
    <sheetView showGridLines="0" tabSelected="1" view="pageBreakPreview" topLeftCell="A37" zoomScale="130" zoomScaleNormal="100" zoomScaleSheetLayoutView="130" workbookViewId="0">
      <selection activeCell="B22" sqref="B22:B23"/>
    </sheetView>
  </sheetViews>
  <sheetFormatPr defaultColWidth="8.85546875" defaultRowHeight="11.25"/>
  <cols>
    <col min="1" max="1" width="4.28515625" style="69" customWidth="1"/>
    <col min="2" max="2" width="46.140625" style="69" customWidth="1"/>
    <col min="3" max="3" width="46.42578125" style="69" customWidth="1"/>
    <col min="4" max="4" width="31.42578125" style="69" customWidth="1"/>
    <col min="5" max="5" width="13.7109375" style="69" customWidth="1"/>
    <col min="6" max="8" width="8.85546875" style="69"/>
    <col min="9" max="9" width="9.28515625" style="69" customWidth="1"/>
    <col min="10" max="10" width="16" style="69" customWidth="1"/>
    <col min="11" max="256" width="8.85546875" style="69"/>
    <col min="257" max="257" width="4.28515625" style="69" customWidth="1"/>
    <col min="258" max="258" width="46.140625" style="69" customWidth="1"/>
    <col min="259" max="259" width="46.42578125" style="69" customWidth="1"/>
    <col min="260" max="260" width="31.42578125" style="69" customWidth="1"/>
    <col min="261" max="261" width="13.7109375" style="69" customWidth="1"/>
    <col min="262" max="264" width="8.85546875" style="69"/>
    <col min="265" max="265" width="9.28515625" style="69" customWidth="1"/>
    <col min="266" max="266" width="16" style="69" customWidth="1"/>
    <col min="267" max="512" width="8.85546875" style="69"/>
    <col min="513" max="513" width="4.28515625" style="69" customWidth="1"/>
    <col min="514" max="514" width="46.140625" style="69" customWidth="1"/>
    <col min="515" max="515" width="46.42578125" style="69" customWidth="1"/>
    <col min="516" max="516" width="31.42578125" style="69" customWidth="1"/>
    <col min="517" max="517" width="13.7109375" style="69" customWidth="1"/>
    <col min="518" max="520" width="8.85546875" style="69"/>
    <col min="521" max="521" width="9.28515625" style="69" customWidth="1"/>
    <col min="522" max="522" width="16" style="69" customWidth="1"/>
    <col min="523" max="768" width="8.85546875" style="69"/>
    <col min="769" max="769" width="4.28515625" style="69" customWidth="1"/>
    <col min="770" max="770" width="46.140625" style="69" customWidth="1"/>
    <col min="771" max="771" width="46.42578125" style="69" customWidth="1"/>
    <col min="772" max="772" width="31.42578125" style="69" customWidth="1"/>
    <col min="773" max="773" width="13.7109375" style="69" customWidth="1"/>
    <col min="774" max="776" width="8.85546875" style="69"/>
    <col min="777" max="777" width="9.28515625" style="69" customWidth="1"/>
    <col min="778" max="778" width="16" style="69" customWidth="1"/>
    <col min="779" max="1024" width="8.85546875" style="69"/>
    <col min="1025" max="1025" width="4.28515625" style="69" customWidth="1"/>
    <col min="1026" max="1026" width="46.140625" style="69" customWidth="1"/>
    <col min="1027" max="1027" width="46.42578125" style="69" customWidth="1"/>
    <col min="1028" max="1028" width="31.42578125" style="69" customWidth="1"/>
    <col min="1029" max="1029" width="13.7109375" style="69" customWidth="1"/>
    <col min="1030" max="1032" width="8.85546875" style="69"/>
    <col min="1033" max="1033" width="9.28515625" style="69" customWidth="1"/>
    <col min="1034" max="1034" width="16" style="69" customWidth="1"/>
    <col min="1035" max="1280" width="8.85546875" style="69"/>
    <col min="1281" max="1281" width="4.28515625" style="69" customWidth="1"/>
    <col min="1282" max="1282" width="46.140625" style="69" customWidth="1"/>
    <col min="1283" max="1283" width="46.42578125" style="69" customWidth="1"/>
    <col min="1284" max="1284" width="31.42578125" style="69" customWidth="1"/>
    <col min="1285" max="1285" width="13.7109375" style="69" customWidth="1"/>
    <col min="1286" max="1288" width="8.85546875" style="69"/>
    <col min="1289" max="1289" width="9.28515625" style="69" customWidth="1"/>
    <col min="1290" max="1290" width="16" style="69" customWidth="1"/>
    <col min="1291" max="1536" width="8.85546875" style="69"/>
    <col min="1537" max="1537" width="4.28515625" style="69" customWidth="1"/>
    <col min="1538" max="1538" width="46.140625" style="69" customWidth="1"/>
    <col min="1539" max="1539" width="46.42578125" style="69" customWidth="1"/>
    <col min="1540" max="1540" width="31.42578125" style="69" customWidth="1"/>
    <col min="1541" max="1541" width="13.7109375" style="69" customWidth="1"/>
    <col min="1542" max="1544" width="8.85546875" style="69"/>
    <col min="1545" max="1545" width="9.28515625" style="69" customWidth="1"/>
    <col min="1546" max="1546" width="16" style="69" customWidth="1"/>
    <col min="1547" max="1792" width="8.85546875" style="69"/>
    <col min="1793" max="1793" width="4.28515625" style="69" customWidth="1"/>
    <col min="1794" max="1794" width="46.140625" style="69" customWidth="1"/>
    <col min="1795" max="1795" width="46.42578125" style="69" customWidth="1"/>
    <col min="1796" max="1796" width="31.42578125" style="69" customWidth="1"/>
    <col min="1797" max="1797" width="13.7109375" style="69" customWidth="1"/>
    <col min="1798" max="1800" width="8.85546875" style="69"/>
    <col min="1801" max="1801" width="9.28515625" style="69" customWidth="1"/>
    <col min="1802" max="1802" width="16" style="69" customWidth="1"/>
    <col min="1803" max="2048" width="8.85546875" style="69"/>
    <col min="2049" max="2049" width="4.28515625" style="69" customWidth="1"/>
    <col min="2050" max="2050" width="46.140625" style="69" customWidth="1"/>
    <col min="2051" max="2051" width="46.42578125" style="69" customWidth="1"/>
    <col min="2052" max="2052" width="31.42578125" style="69" customWidth="1"/>
    <col min="2053" max="2053" width="13.7109375" style="69" customWidth="1"/>
    <col min="2054" max="2056" width="8.85546875" style="69"/>
    <col min="2057" max="2057" width="9.28515625" style="69" customWidth="1"/>
    <col min="2058" max="2058" width="16" style="69" customWidth="1"/>
    <col min="2059" max="2304" width="8.85546875" style="69"/>
    <col min="2305" max="2305" width="4.28515625" style="69" customWidth="1"/>
    <col min="2306" max="2306" width="46.140625" style="69" customWidth="1"/>
    <col min="2307" max="2307" width="46.42578125" style="69" customWidth="1"/>
    <col min="2308" max="2308" width="31.42578125" style="69" customWidth="1"/>
    <col min="2309" max="2309" width="13.7109375" style="69" customWidth="1"/>
    <col min="2310" max="2312" width="8.85546875" style="69"/>
    <col min="2313" max="2313" width="9.28515625" style="69" customWidth="1"/>
    <col min="2314" max="2314" width="16" style="69" customWidth="1"/>
    <col min="2315" max="2560" width="8.85546875" style="69"/>
    <col min="2561" max="2561" width="4.28515625" style="69" customWidth="1"/>
    <col min="2562" max="2562" width="46.140625" style="69" customWidth="1"/>
    <col min="2563" max="2563" width="46.42578125" style="69" customWidth="1"/>
    <col min="2564" max="2564" width="31.42578125" style="69" customWidth="1"/>
    <col min="2565" max="2565" width="13.7109375" style="69" customWidth="1"/>
    <col min="2566" max="2568" width="8.85546875" style="69"/>
    <col min="2569" max="2569" width="9.28515625" style="69" customWidth="1"/>
    <col min="2570" max="2570" width="16" style="69" customWidth="1"/>
    <col min="2571" max="2816" width="8.85546875" style="69"/>
    <col min="2817" max="2817" width="4.28515625" style="69" customWidth="1"/>
    <col min="2818" max="2818" width="46.140625" style="69" customWidth="1"/>
    <col min="2819" max="2819" width="46.42578125" style="69" customWidth="1"/>
    <col min="2820" max="2820" width="31.42578125" style="69" customWidth="1"/>
    <col min="2821" max="2821" width="13.7109375" style="69" customWidth="1"/>
    <col min="2822" max="2824" width="8.85546875" style="69"/>
    <col min="2825" max="2825" width="9.28515625" style="69" customWidth="1"/>
    <col min="2826" max="2826" width="16" style="69" customWidth="1"/>
    <col min="2827" max="3072" width="8.85546875" style="69"/>
    <col min="3073" max="3073" width="4.28515625" style="69" customWidth="1"/>
    <col min="3074" max="3074" width="46.140625" style="69" customWidth="1"/>
    <col min="3075" max="3075" width="46.42578125" style="69" customWidth="1"/>
    <col min="3076" max="3076" width="31.42578125" style="69" customWidth="1"/>
    <col min="3077" max="3077" width="13.7109375" style="69" customWidth="1"/>
    <col min="3078" max="3080" width="8.85546875" style="69"/>
    <col min="3081" max="3081" width="9.28515625" style="69" customWidth="1"/>
    <col min="3082" max="3082" width="16" style="69" customWidth="1"/>
    <col min="3083" max="3328" width="8.85546875" style="69"/>
    <col min="3329" max="3329" width="4.28515625" style="69" customWidth="1"/>
    <col min="3330" max="3330" width="46.140625" style="69" customWidth="1"/>
    <col min="3331" max="3331" width="46.42578125" style="69" customWidth="1"/>
    <col min="3332" max="3332" width="31.42578125" style="69" customWidth="1"/>
    <col min="3333" max="3333" width="13.7109375" style="69" customWidth="1"/>
    <col min="3334" max="3336" width="8.85546875" style="69"/>
    <col min="3337" max="3337" width="9.28515625" style="69" customWidth="1"/>
    <col min="3338" max="3338" width="16" style="69" customWidth="1"/>
    <col min="3339" max="3584" width="8.85546875" style="69"/>
    <col min="3585" max="3585" width="4.28515625" style="69" customWidth="1"/>
    <col min="3586" max="3586" width="46.140625" style="69" customWidth="1"/>
    <col min="3587" max="3587" width="46.42578125" style="69" customWidth="1"/>
    <col min="3588" max="3588" width="31.42578125" style="69" customWidth="1"/>
    <col min="3589" max="3589" width="13.7109375" style="69" customWidth="1"/>
    <col min="3590" max="3592" width="8.85546875" style="69"/>
    <col min="3593" max="3593" width="9.28515625" style="69" customWidth="1"/>
    <col min="3594" max="3594" width="16" style="69" customWidth="1"/>
    <col min="3595" max="3840" width="8.85546875" style="69"/>
    <col min="3841" max="3841" width="4.28515625" style="69" customWidth="1"/>
    <col min="3842" max="3842" width="46.140625" style="69" customWidth="1"/>
    <col min="3843" max="3843" width="46.42578125" style="69" customWidth="1"/>
    <col min="3844" max="3844" width="31.42578125" style="69" customWidth="1"/>
    <col min="3845" max="3845" width="13.7109375" style="69" customWidth="1"/>
    <col min="3846" max="3848" width="8.85546875" style="69"/>
    <col min="3849" max="3849" width="9.28515625" style="69" customWidth="1"/>
    <col min="3850" max="3850" width="16" style="69" customWidth="1"/>
    <col min="3851" max="4096" width="8.85546875" style="69"/>
    <col min="4097" max="4097" width="4.28515625" style="69" customWidth="1"/>
    <col min="4098" max="4098" width="46.140625" style="69" customWidth="1"/>
    <col min="4099" max="4099" width="46.42578125" style="69" customWidth="1"/>
    <col min="4100" max="4100" width="31.42578125" style="69" customWidth="1"/>
    <col min="4101" max="4101" width="13.7109375" style="69" customWidth="1"/>
    <col min="4102" max="4104" width="8.85546875" style="69"/>
    <col min="4105" max="4105" width="9.28515625" style="69" customWidth="1"/>
    <col min="4106" max="4106" width="16" style="69" customWidth="1"/>
    <col min="4107" max="4352" width="8.85546875" style="69"/>
    <col min="4353" max="4353" width="4.28515625" style="69" customWidth="1"/>
    <col min="4354" max="4354" width="46.140625" style="69" customWidth="1"/>
    <col min="4355" max="4355" width="46.42578125" style="69" customWidth="1"/>
    <col min="4356" max="4356" width="31.42578125" style="69" customWidth="1"/>
    <col min="4357" max="4357" width="13.7109375" style="69" customWidth="1"/>
    <col min="4358" max="4360" width="8.85546875" style="69"/>
    <col min="4361" max="4361" width="9.28515625" style="69" customWidth="1"/>
    <col min="4362" max="4362" width="16" style="69" customWidth="1"/>
    <col min="4363" max="4608" width="8.85546875" style="69"/>
    <col min="4609" max="4609" width="4.28515625" style="69" customWidth="1"/>
    <col min="4610" max="4610" width="46.140625" style="69" customWidth="1"/>
    <col min="4611" max="4611" width="46.42578125" style="69" customWidth="1"/>
    <col min="4612" max="4612" width="31.42578125" style="69" customWidth="1"/>
    <col min="4613" max="4613" width="13.7109375" style="69" customWidth="1"/>
    <col min="4614" max="4616" width="8.85546875" style="69"/>
    <col min="4617" max="4617" width="9.28515625" style="69" customWidth="1"/>
    <col min="4618" max="4618" width="16" style="69" customWidth="1"/>
    <col min="4619" max="4864" width="8.85546875" style="69"/>
    <col min="4865" max="4865" width="4.28515625" style="69" customWidth="1"/>
    <col min="4866" max="4866" width="46.140625" style="69" customWidth="1"/>
    <col min="4867" max="4867" width="46.42578125" style="69" customWidth="1"/>
    <col min="4868" max="4868" width="31.42578125" style="69" customWidth="1"/>
    <col min="4869" max="4869" width="13.7109375" style="69" customWidth="1"/>
    <col min="4870" max="4872" width="8.85546875" style="69"/>
    <col min="4873" max="4873" width="9.28515625" style="69" customWidth="1"/>
    <col min="4874" max="4874" width="16" style="69" customWidth="1"/>
    <col min="4875" max="5120" width="8.85546875" style="69"/>
    <col min="5121" max="5121" width="4.28515625" style="69" customWidth="1"/>
    <col min="5122" max="5122" width="46.140625" style="69" customWidth="1"/>
    <col min="5123" max="5123" width="46.42578125" style="69" customWidth="1"/>
    <col min="5124" max="5124" width="31.42578125" style="69" customWidth="1"/>
    <col min="5125" max="5125" width="13.7109375" style="69" customWidth="1"/>
    <col min="5126" max="5128" width="8.85546875" style="69"/>
    <col min="5129" max="5129" width="9.28515625" style="69" customWidth="1"/>
    <col min="5130" max="5130" width="16" style="69" customWidth="1"/>
    <col min="5131" max="5376" width="8.85546875" style="69"/>
    <col min="5377" max="5377" width="4.28515625" style="69" customWidth="1"/>
    <col min="5378" max="5378" width="46.140625" style="69" customWidth="1"/>
    <col min="5379" max="5379" width="46.42578125" style="69" customWidth="1"/>
    <col min="5380" max="5380" width="31.42578125" style="69" customWidth="1"/>
    <col min="5381" max="5381" width="13.7109375" style="69" customWidth="1"/>
    <col min="5382" max="5384" width="8.85546875" style="69"/>
    <col min="5385" max="5385" width="9.28515625" style="69" customWidth="1"/>
    <col min="5386" max="5386" width="16" style="69" customWidth="1"/>
    <col min="5387" max="5632" width="8.85546875" style="69"/>
    <col min="5633" max="5633" width="4.28515625" style="69" customWidth="1"/>
    <col min="5634" max="5634" width="46.140625" style="69" customWidth="1"/>
    <col min="5635" max="5635" width="46.42578125" style="69" customWidth="1"/>
    <col min="5636" max="5636" width="31.42578125" style="69" customWidth="1"/>
    <col min="5637" max="5637" width="13.7109375" style="69" customWidth="1"/>
    <col min="5638" max="5640" width="8.85546875" style="69"/>
    <col min="5641" max="5641" width="9.28515625" style="69" customWidth="1"/>
    <col min="5642" max="5642" width="16" style="69" customWidth="1"/>
    <col min="5643" max="5888" width="8.85546875" style="69"/>
    <col min="5889" max="5889" width="4.28515625" style="69" customWidth="1"/>
    <col min="5890" max="5890" width="46.140625" style="69" customWidth="1"/>
    <col min="5891" max="5891" width="46.42578125" style="69" customWidth="1"/>
    <col min="5892" max="5892" width="31.42578125" style="69" customWidth="1"/>
    <col min="5893" max="5893" width="13.7109375" style="69" customWidth="1"/>
    <col min="5894" max="5896" width="8.85546875" style="69"/>
    <col min="5897" max="5897" width="9.28515625" style="69" customWidth="1"/>
    <col min="5898" max="5898" width="16" style="69" customWidth="1"/>
    <col min="5899" max="6144" width="8.85546875" style="69"/>
    <col min="6145" max="6145" width="4.28515625" style="69" customWidth="1"/>
    <col min="6146" max="6146" width="46.140625" style="69" customWidth="1"/>
    <col min="6147" max="6147" width="46.42578125" style="69" customWidth="1"/>
    <col min="6148" max="6148" width="31.42578125" style="69" customWidth="1"/>
    <col min="6149" max="6149" width="13.7109375" style="69" customWidth="1"/>
    <col min="6150" max="6152" width="8.85546875" style="69"/>
    <col min="6153" max="6153" width="9.28515625" style="69" customWidth="1"/>
    <col min="6154" max="6154" width="16" style="69" customWidth="1"/>
    <col min="6155" max="6400" width="8.85546875" style="69"/>
    <col min="6401" max="6401" width="4.28515625" style="69" customWidth="1"/>
    <col min="6402" max="6402" width="46.140625" style="69" customWidth="1"/>
    <col min="6403" max="6403" width="46.42578125" style="69" customWidth="1"/>
    <col min="6404" max="6404" width="31.42578125" style="69" customWidth="1"/>
    <col min="6405" max="6405" width="13.7109375" style="69" customWidth="1"/>
    <col min="6406" max="6408" width="8.85546875" style="69"/>
    <col min="6409" max="6409" width="9.28515625" style="69" customWidth="1"/>
    <col min="6410" max="6410" width="16" style="69" customWidth="1"/>
    <col min="6411" max="6656" width="8.85546875" style="69"/>
    <col min="6657" max="6657" width="4.28515625" style="69" customWidth="1"/>
    <col min="6658" max="6658" width="46.140625" style="69" customWidth="1"/>
    <col min="6659" max="6659" width="46.42578125" style="69" customWidth="1"/>
    <col min="6660" max="6660" width="31.42578125" style="69" customWidth="1"/>
    <col min="6661" max="6661" width="13.7109375" style="69" customWidth="1"/>
    <col min="6662" max="6664" width="8.85546875" style="69"/>
    <col min="6665" max="6665" width="9.28515625" style="69" customWidth="1"/>
    <col min="6666" max="6666" width="16" style="69" customWidth="1"/>
    <col min="6667" max="6912" width="8.85546875" style="69"/>
    <col min="6913" max="6913" width="4.28515625" style="69" customWidth="1"/>
    <col min="6914" max="6914" width="46.140625" style="69" customWidth="1"/>
    <col min="6915" max="6915" width="46.42578125" style="69" customWidth="1"/>
    <col min="6916" max="6916" width="31.42578125" style="69" customWidth="1"/>
    <col min="6917" max="6917" width="13.7109375" style="69" customWidth="1"/>
    <col min="6918" max="6920" width="8.85546875" style="69"/>
    <col min="6921" max="6921" width="9.28515625" style="69" customWidth="1"/>
    <col min="6922" max="6922" width="16" style="69" customWidth="1"/>
    <col min="6923" max="7168" width="8.85546875" style="69"/>
    <col min="7169" max="7169" width="4.28515625" style="69" customWidth="1"/>
    <col min="7170" max="7170" width="46.140625" style="69" customWidth="1"/>
    <col min="7171" max="7171" width="46.42578125" style="69" customWidth="1"/>
    <col min="7172" max="7172" width="31.42578125" style="69" customWidth="1"/>
    <col min="7173" max="7173" width="13.7109375" style="69" customWidth="1"/>
    <col min="7174" max="7176" width="8.85546875" style="69"/>
    <col min="7177" max="7177" width="9.28515625" style="69" customWidth="1"/>
    <col min="7178" max="7178" width="16" style="69" customWidth="1"/>
    <col min="7179" max="7424" width="8.85546875" style="69"/>
    <col min="7425" max="7425" width="4.28515625" style="69" customWidth="1"/>
    <col min="7426" max="7426" width="46.140625" style="69" customWidth="1"/>
    <col min="7427" max="7427" width="46.42578125" style="69" customWidth="1"/>
    <col min="7428" max="7428" width="31.42578125" style="69" customWidth="1"/>
    <col min="7429" max="7429" width="13.7109375" style="69" customWidth="1"/>
    <col min="7430" max="7432" width="8.85546875" style="69"/>
    <col min="7433" max="7433" width="9.28515625" style="69" customWidth="1"/>
    <col min="7434" max="7434" width="16" style="69" customWidth="1"/>
    <col min="7435" max="7680" width="8.85546875" style="69"/>
    <col min="7681" max="7681" width="4.28515625" style="69" customWidth="1"/>
    <col min="7682" max="7682" width="46.140625" style="69" customWidth="1"/>
    <col min="7683" max="7683" width="46.42578125" style="69" customWidth="1"/>
    <col min="7684" max="7684" width="31.42578125" style="69" customWidth="1"/>
    <col min="7685" max="7685" width="13.7109375" style="69" customWidth="1"/>
    <col min="7686" max="7688" width="8.85546875" style="69"/>
    <col min="7689" max="7689" width="9.28515625" style="69" customWidth="1"/>
    <col min="7690" max="7690" width="16" style="69" customWidth="1"/>
    <col min="7691" max="7936" width="8.85546875" style="69"/>
    <col min="7937" max="7937" width="4.28515625" style="69" customWidth="1"/>
    <col min="7938" max="7938" width="46.140625" style="69" customWidth="1"/>
    <col min="7939" max="7939" width="46.42578125" style="69" customWidth="1"/>
    <col min="7940" max="7940" width="31.42578125" style="69" customWidth="1"/>
    <col min="7941" max="7941" width="13.7109375" style="69" customWidth="1"/>
    <col min="7942" max="7944" width="8.85546875" style="69"/>
    <col min="7945" max="7945" width="9.28515625" style="69" customWidth="1"/>
    <col min="7946" max="7946" width="16" style="69" customWidth="1"/>
    <col min="7947" max="8192" width="8.85546875" style="69"/>
    <col min="8193" max="8193" width="4.28515625" style="69" customWidth="1"/>
    <col min="8194" max="8194" width="46.140625" style="69" customWidth="1"/>
    <col min="8195" max="8195" width="46.42578125" style="69" customWidth="1"/>
    <col min="8196" max="8196" width="31.42578125" style="69" customWidth="1"/>
    <col min="8197" max="8197" width="13.7109375" style="69" customWidth="1"/>
    <col min="8198" max="8200" width="8.85546875" style="69"/>
    <col min="8201" max="8201" width="9.28515625" style="69" customWidth="1"/>
    <col min="8202" max="8202" width="16" style="69" customWidth="1"/>
    <col min="8203" max="8448" width="8.85546875" style="69"/>
    <col min="8449" max="8449" width="4.28515625" style="69" customWidth="1"/>
    <col min="8450" max="8450" width="46.140625" style="69" customWidth="1"/>
    <col min="8451" max="8451" width="46.42578125" style="69" customWidth="1"/>
    <col min="8452" max="8452" width="31.42578125" style="69" customWidth="1"/>
    <col min="8453" max="8453" width="13.7109375" style="69" customWidth="1"/>
    <col min="8454" max="8456" width="8.85546875" style="69"/>
    <col min="8457" max="8457" width="9.28515625" style="69" customWidth="1"/>
    <col min="8458" max="8458" width="16" style="69" customWidth="1"/>
    <col min="8459" max="8704" width="8.85546875" style="69"/>
    <col min="8705" max="8705" width="4.28515625" style="69" customWidth="1"/>
    <col min="8706" max="8706" width="46.140625" style="69" customWidth="1"/>
    <col min="8707" max="8707" width="46.42578125" style="69" customWidth="1"/>
    <col min="8708" max="8708" width="31.42578125" style="69" customWidth="1"/>
    <col min="8709" max="8709" width="13.7109375" style="69" customWidth="1"/>
    <col min="8710" max="8712" width="8.85546875" style="69"/>
    <col min="8713" max="8713" width="9.28515625" style="69" customWidth="1"/>
    <col min="8714" max="8714" width="16" style="69" customWidth="1"/>
    <col min="8715" max="8960" width="8.85546875" style="69"/>
    <col min="8961" max="8961" width="4.28515625" style="69" customWidth="1"/>
    <col min="8962" max="8962" width="46.140625" style="69" customWidth="1"/>
    <col min="8963" max="8963" width="46.42578125" style="69" customWidth="1"/>
    <col min="8964" max="8964" width="31.42578125" style="69" customWidth="1"/>
    <col min="8965" max="8965" width="13.7109375" style="69" customWidth="1"/>
    <col min="8966" max="8968" width="8.85546875" style="69"/>
    <col min="8969" max="8969" width="9.28515625" style="69" customWidth="1"/>
    <col min="8970" max="8970" width="16" style="69" customWidth="1"/>
    <col min="8971" max="9216" width="8.85546875" style="69"/>
    <col min="9217" max="9217" width="4.28515625" style="69" customWidth="1"/>
    <col min="9218" max="9218" width="46.140625" style="69" customWidth="1"/>
    <col min="9219" max="9219" width="46.42578125" style="69" customWidth="1"/>
    <col min="9220" max="9220" width="31.42578125" style="69" customWidth="1"/>
    <col min="9221" max="9221" width="13.7109375" style="69" customWidth="1"/>
    <col min="9222" max="9224" width="8.85546875" style="69"/>
    <col min="9225" max="9225" width="9.28515625" style="69" customWidth="1"/>
    <col min="9226" max="9226" width="16" style="69" customWidth="1"/>
    <col min="9227" max="9472" width="8.85546875" style="69"/>
    <col min="9473" max="9473" width="4.28515625" style="69" customWidth="1"/>
    <col min="9474" max="9474" width="46.140625" style="69" customWidth="1"/>
    <col min="9475" max="9475" width="46.42578125" style="69" customWidth="1"/>
    <col min="9476" max="9476" width="31.42578125" style="69" customWidth="1"/>
    <col min="9477" max="9477" width="13.7109375" style="69" customWidth="1"/>
    <col min="9478" max="9480" width="8.85546875" style="69"/>
    <col min="9481" max="9481" width="9.28515625" style="69" customWidth="1"/>
    <col min="9482" max="9482" width="16" style="69" customWidth="1"/>
    <col min="9483" max="9728" width="8.85546875" style="69"/>
    <col min="9729" max="9729" width="4.28515625" style="69" customWidth="1"/>
    <col min="9730" max="9730" width="46.140625" style="69" customWidth="1"/>
    <col min="9731" max="9731" width="46.42578125" style="69" customWidth="1"/>
    <col min="9732" max="9732" width="31.42578125" style="69" customWidth="1"/>
    <col min="9733" max="9733" width="13.7109375" style="69" customWidth="1"/>
    <col min="9734" max="9736" width="8.85546875" style="69"/>
    <col min="9737" max="9737" width="9.28515625" style="69" customWidth="1"/>
    <col min="9738" max="9738" width="16" style="69" customWidth="1"/>
    <col min="9739" max="9984" width="8.85546875" style="69"/>
    <col min="9985" max="9985" width="4.28515625" style="69" customWidth="1"/>
    <col min="9986" max="9986" width="46.140625" style="69" customWidth="1"/>
    <col min="9987" max="9987" width="46.42578125" style="69" customWidth="1"/>
    <col min="9988" max="9988" width="31.42578125" style="69" customWidth="1"/>
    <col min="9989" max="9989" width="13.7109375" style="69" customWidth="1"/>
    <col min="9990" max="9992" width="8.85546875" style="69"/>
    <col min="9993" max="9993" width="9.28515625" style="69" customWidth="1"/>
    <col min="9994" max="9994" width="16" style="69" customWidth="1"/>
    <col min="9995" max="10240" width="8.85546875" style="69"/>
    <col min="10241" max="10241" width="4.28515625" style="69" customWidth="1"/>
    <col min="10242" max="10242" width="46.140625" style="69" customWidth="1"/>
    <col min="10243" max="10243" width="46.42578125" style="69" customWidth="1"/>
    <col min="10244" max="10244" width="31.42578125" style="69" customWidth="1"/>
    <col min="10245" max="10245" width="13.7109375" style="69" customWidth="1"/>
    <col min="10246" max="10248" width="8.85546875" style="69"/>
    <col min="10249" max="10249" width="9.28515625" style="69" customWidth="1"/>
    <col min="10250" max="10250" width="16" style="69" customWidth="1"/>
    <col min="10251" max="10496" width="8.85546875" style="69"/>
    <col min="10497" max="10497" width="4.28515625" style="69" customWidth="1"/>
    <col min="10498" max="10498" width="46.140625" style="69" customWidth="1"/>
    <col min="10499" max="10499" width="46.42578125" style="69" customWidth="1"/>
    <col min="10500" max="10500" width="31.42578125" style="69" customWidth="1"/>
    <col min="10501" max="10501" width="13.7109375" style="69" customWidth="1"/>
    <col min="10502" max="10504" width="8.85546875" style="69"/>
    <col min="10505" max="10505" width="9.28515625" style="69" customWidth="1"/>
    <col min="10506" max="10506" width="16" style="69" customWidth="1"/>
    <col min="10507" max="10752" width="8.85546875" style="69"/>
    <col min="10753" max="10753" width="4.28515625" style="69" customWidth="1"/>
    <col min="10754" max="10754" width="46.140625" style="69" customWidth="1"/>
    <col min="10755" max="10755" width="46.42578125" style="69" customWidth="1"/>
    <col min="10756" max="10756" width="31.42578125" style="69" customWidth="1"/>
    <col min="10757" max="10757" width="13.7109375" style="69" customWidth="1"/>
    <col min="10758" max="10760" width="8.85546875" style="69"/>
    <col min="10761" max="10761" width="9.28515625" style="69" customWidth="1"/>
    <col min="10762" max="10762" width="16" style="69" customWidth="1"/>
    <col min="10763" max="11008" width="8.85546875" style="69"/>
    <col min="11009" max="11009" width="4.28515625" style="69" customWidth="1"/>
    <col min="11010" max="11010" width="46.140625" style="69" customWidth="1"/>
    <col min="11011" max="11011" width="46.42578125" style="69" customWidth="1"/>
    <col min="11012" max="11012" width="31.42578125" style="69" customWidth="1"/>
    <col min="11013" max="11013" width="13.7109375" style="69" customWidth="1"/>
    <col min="11014" max="11016" width="8.85546875" style="69"/>
    <col min="11017" max="11017" width="9.28515625" style="69" customWidth="1"/>
    <col min="11018" max="11018" width="16" style="69" customWidth="1"/>
    <col min="11019" max="11264" width="8.85546875" style="69"/>
    <col min="11265" max="11265" width="4.28515625" style="69" customWidth="1"/>
    <col min="11266" max="11266" width="46.140625" style="69" customWidth="1"/>
    <col min="11267" max="11267" width="46.42578125" style="69" customWidth="1"/>
    <col min="11268" max="11268" width="31.42578125" style="69" customWidth="1"/>
    <col min="11269" max="11269" width="13.7109375" style="69" customWidth="1"/>
    <col min="11270" max="11272" width="8.85546875" style="69"/>
    <col min="11273" max="11273" width="9.28515625" style="69" customWidth="1"/>
    <col min="11274" max="11274" width="16" style="69" customWidth="1"/>
    <col min="11275" max="11520" width="8.85546875" style="69"/>
    <col min="11521" max="11521" width="4.28515625" style="69" customWidth="1"/>
    <col min="11522" max="11522" width="46.140625" style="69" customWidth="1"/>
    <col min="11523" max="11523" width="46.42578125" style="69" customWidth="1"/>
    <col min="11524" max="11524" width="31.42578125" style="69" customWidth="1"/>
    <col min="11525" max="11525" width="13.7109375" style="69" customWidth="1"/>
    <col min="11526" max="11528" width="8.85546875" style="69"/>
    <col min="11529" max="11529" width="9.28515625" style="69" customWidth="1"/>
    <col min="11530" max="11530" width="16" style="69" customWidth="1"/>
    <col min="11531" max="11776" width="8.85546875" style="69"/>
    <col min="11777" max="11777" width="4.28515625" style="69" customWidth="1"/>
    <col min="11778" max="11778" width="46.140625" style="69" customWidth="1"/>
    <col min="11779" max="11779" width="46.42578125" style="69" customWidth="1"/>
    <col min="11780" max="11780" width="31.42578125" style="69" customWidth="1"/>
    <col min="11781" max="11781" width="13.7109375" style="69" customWidth="1"/>
    <col min="11782" max="11784" width="8.85546875" style="69"/>
    <col min="11785" max="11785" width="9.28515625" style="69" customWidth="1"/>
    <col min="11786" max="11786" width="16" style="69" customWidth="1"/>
    <col min="11787" max="12032" width="8.85546875" style="69"/>
    <col min="12033" max="12033" width="4.28515625" style="69" customWidth="1"/>
    <col min="12034" max="12034" width="46.140625" style="69" customWidth="1"/>
    <col min="12035" max="12035" width="46.42578125" style="69" customWidth="1"/>
    <col min="12036" max="12036" width="31.42578125" style="69" customWidth="1"/>
    <col min="12037" max="12037" width="13.7109375" style="69" customWidth="1"/>
    <col min="12038" max="12040" width="8.85546875" style="69"/>
    <col min="12041" max="12041" width="9.28515625" style="69" customWidth="1"/>
    <col min="12042" max="12042" width="16" style="69" customWidth="1"/>
    <col min="12043" max="12288" width="8.85546875" style="69"/>
    <col min="12289" max="12289" width="4.28515625" style="69" customWidth="1"/>
    <col min="12290" max="12290" width="46.140625" style="69" customWidth="1"/>
    <col min="12291" max="12291" width="46.42578125" style="69" customWidth="1"/>
    <col min="12292" max="12292" width="31.42578125" style="69" customWidth="1"/>
    <col min="12293" max="12293" width="13.7109375" style="69" customWidth="1"/>
    <col min="12294" max="12296" width="8.85546875" style="69"/>
    <col min="12297" max="12297" width="9.28515625" style="69" customWidth="1"/>
    <col min="12298" max="12298" width="16" style="69" customWidth="1"/>
    <col min="12299" max="12544" width="8.85546875" style="69"/>
    <col min="12545" max="12545" width="4.28515625" style="69" customWidth="1"/>
    <col min="12546" max="12546" width="46.140625" style="69" customWidth="1"/>
    <col min="12547" max="12547" width="46.42578125" style="69" customWidth="1"/>
    <col min="12548" max="12548" width="31.42578125" style="69" customWidth="1"/>
    <col min="12549" max="12549" width="13.7109375" style="69" customWidth="1"/>
    <col min="12550" max="12552" width="8.85546875" style="69"/>
    <col min="12553" max="12553" width="9.28515625" style="69" customWidth="1"/>
    <col min="12554" max="12554" width="16" style="69" customWidth="1"/>
    <col min="12555" max="12800" width="8.85546875" style="69"/>
    <col min="12801" max="12801" width="4.28515625" style="69" customWidth="1"/>
    <col min="12802" max="12802" width="46.140625" style="69" customWidth="1"/>
    <col min="12803" max="12803" width="46.42578125" style="69" customWidth="1"/>
    <col min="12804" max="12804" width="31.42578125" style="69" customWidth="1"/>
    <col min="12805" max="12805" width="13.7109375" style="69" customWidth="1"/>
    <col min="12806" max="12808" width="8.85546875" style="69"/>
    <col min="12809" max="12809" width="9.28515625" style="69" customWidth="1"/>
    <col min="12810" max="12810" width="16" style="69" customWidth="1"/>
    <col min="12811" max="13056" width="8.85546875" style="69"/>
    <col min="13057" max="13057" width="4.28515625" style="69" customWidth="1"/>
    <col min="13058" max="13058" width="46.140625" style="69" customWidth="1"/>
    <col min="13059" max="13059" width="46.42578125" style="69" customWidth="1"/>
    <col min="13060" max="13060" width="31.42578125" style="69" customWidth="1"/>
    <col min="13061" max="13061" width="13.7109375" style="69" customWidth="1"/>
    <col min="13062" max="13064" width="8.85546875" style="69"/>
    <col min="13065" max="13065" width="9.28515625" style="69" customWidth="1"/>
    <col min="13066" max="13066" width="16" style="69" customWidth="1"/>
    <col min="13067" max="13312" width="8.85546875" style="69"/>
    <col min="13313" max="13313" width="4.28515625" style="69" customWidth="1"/>
    <col min="13314" max="13314" width="46.140625" style="69" customWidth="1"/>
    <col min="13315" max="13315" width="46.42578125" style="69" customWidth="1"/>
    <col min="13316" max="13316" width="31.42578125" style="69" customWidth="1"/>
    <col min="13317" max="13317" width="13.7109375" style="69" customWidth="1"/>
    <col min="13318" max="13320" width="8.85546875" style="69"/>
    <col min="13321" max="13321" width="9.28515625" style="69" customWidth="1"/>
    <col min="13322" max="13322" width="16" style="69" customWidth="1"/>
    <col min="13323" max="13568" width="8.85546875" style="69"/>
    <col min="13569" max="13569" width="4.28515625" style="69" customWidth="1"/>
    <col min="13570" max="13570" width="46.140625" style="69" customWidth="1"/>
    <col min="13571" max="13571" width="46.42578125" style="69" customWidth="1"/>
    <col min="13572" max="13572" width="31.42578125" style="69" customWidth="1"/>
    <col min="13573" max="13573" width="13.7109375" style="69" customWidth="1"/>
    <col min="13574" max="13576" width="8.85546875" style="69"/>
    <col min="13577" max="13577" width="9.28515625" style="69" customWidth="1"/>
    <col min="13578" max="13578" width="16" style="69" customWidth="1"/>
    <col min="13579" max="13824" width="8.85546875" style="69"/>
    <col min="13825" max="13825" width="4.28515625" style="69" customWidth="1"/>
    <col min="13826" max="13826" width="46.140625" style="69" customWidth="1"/>
    <col min="13827" max="13827" width="46.42578125" style="69" customWidth="1"/>
    <col min="13828" max="13828" width="31.42578125" style="69" customWidth="1"/>
    <col min="13829" max="13829" width="13.7109375" style="69" customWidth="1"/>
    <col min="13830" max="13832" width="8.85546875" style="69"/>
    <col min="13833" max="13833" width="9.28515625" style="69" customWidth="1"/>
    <col min="13834" max="13834" width="16" style="69" customWidth="1"/>
    <col min="13835" max="14080" width="8.85546875" style="69"/>
    <col min="14081" max="14081" width="4.28515625" style="69" customWidth="1"/>
    <col min="14082" max="14082" width="46.140625" style="69" customWidth="1"/>
    <col min="14083" max="14083" width="46.42578125" style="69" customWidth="1"/>
    <col min="14084" max="14084" width="31.42578125" style="69" customWidth="1"/>
    <col min="14085" max="14085" width="13.7109375" style="69" customWidth="1"/>
    <col min="14086" max="14088" width="8.85546875" style="69"/>
    <col min="14089" max="14089" width="9.28515625" style="69" customWidth="1"/>
    <col min="14090" max="14090" width="16" style="69" customWidth="1"/>
    <col min="14091" max="14336" width="8.85546875" style="69"/>
    <col min="14337" max="14337" width="4.28515625" style="69" customWidth="1"/>
    <col min="14338" max="14338" width="46.140625" style="69" customWidth="1"/>
    <col min="14339" max="14339" width="46.42578125" style="69" customWidth="1"/>
    <col min="14340" max="14340" width="31.42578125" style="69" customWidth="1"/>
    <col min="14341" max="14341" width="13.7109375" style="69" customWidth="1"/>
    <col min="14342" max="14344" width="8.85546875" style="69"/>
    <col min="14345" max="14345" width="9.28515625" style="69" customWidth="1"/>
    <col min="14346" max="14346" width="16" style="69" customWidth="1"/>
    <col min="14347" max="14592" width="8.85546875" style="69"/>
    <col min="14593" max="14593" width="4.28515625" style="69" customWidth="1"/>
    <col min="14594" max="14594" width="46.140625" style="69" customWidth="1"/>
    <col min="14595" max="14595" width="46.42578125" style="69" customWidth="1"/>
    <col min="14596" max="14596" width="31.42578125" style="69" customWidth="1"/>
    <col min="14597" max="14597" width="13.7109375" style="69" customWidth="1"/>
    <col min="14598" max="14600" width="8.85546875" style="69"/>
    <col min="14601" max="14601" width="9.28515625" style="69" customWidth="1"/>
    <col min="14602" max="14602" width="16" style="69" customWidth="1"/>
    <col min="14603" max="14848" width="8.85546875" style="69"/>
    <col min="14849" max="14849" width="4.28515625" style="69" customWidth="1"/>
    <col min="14850" max="14850" width="46.140625" style="69" customWidth="1"/>
    <col min="14851" max="14851" width="46.42578125" style="69" customWidth="1"/>
    <col min="14852" max="14852" width="31.42578125" style="69" customWidth="1"/>
    <col min="14853" max="14853" width="13.7109375" style="69" customWidth="1"/>
    <col min="14854" max="14856" width="8.85546875" style="69"/>
    <col min="14857" max="14857" width="9.28515625" style="69" customWidth="1"/>
    <col min="14858" max="14858" width="16" style="69" customWidth="1"/>
    <col min="14859" max="15104" width="8.85546875" style="69"/>
    <col min="15105" max="15105" width="4.28515625" style="69" customWidth="1"/>
    <col min="15106" max="15106" width="46.140625" style="69" customWidth="1"/>
    <col min="15107" max="15107" width="46.42578125" style="69" customWidth="1"/>
    <col min="15108" max="15108" width="31.42578125" style="69" customWidth="1"/>
    <col min="15109" max="15109" width="13.7109375" style="69" customWidth="1"/>
    <col min="15110" max="15112" width="8.85546875" style="69"/>
    <col min="15113" max="15113" width="9.28515625" style="69" customWidth="1"/>
    <col min="15114" max="15114" width="16" style="69" customWidth="1"/>
    <col min="15115" max="15360" width="8.85546875" style="69"/>
    <col min="15361" max="15361" width="4.28515625" style="69" customWidth="1"/>
    <col min="15362" max="15362" width="46.140625" style="69" customWidth="1"/>
    <col min="15363" max="15363" width="46.42578125" style="69" customWidth="1"/>
    <col min="15364" max="15364" width="31.42578125" style="69" customWidth="1"/>
    <col min="15365" max="15365" width="13.7109375" style="69" customWidth="1"/>
    <col min="15366" max="15368" width="8.85546875" style="69"/>
    <col min="15369" max="15369" width="9.28515625" style="69" customWidth="1"/>
    <col min="15370" max="15370" width="16" style="69" customWidth="1"/>
    <col min="15371" max="15616" width="8.85546875" style="69"/>
    <col min="15617" max="15617" width="4.28515625" style="69" customWidth="1"/>
    <col min="15618" max="15618" width="46.140625" style="69" customWidth="1"/>
    <col min="15619" max="15619" width="46.42578125" style="69" customWidth="1"/>
    <col min="15620" max="15620" width="31.42578125" style="69" customWidth="1"/>
    <col min="15621" max="15621" width="13.7109375" style="69" customWidth="1"/>
    <col min="15622" max="15624" width="8.85546875" style="69"/>
    <col min="15625" max="15625" width="9.28515625" style="69" customWidth="1"/>
    <col min="15626" max="15626" width="16" style="69" customWidth="1"/>
    <col min="15627" max="15872" width="8.85546875" style="69"/>
    <col min="15873" max="15873" width="4.28515625" style="69" customWidth="1"/>
    <col min="15874" max="15874" width="46.140625" style="69" customWidth="1"/>
    <col min="15875" max="15875" width="46.42578125" style="69" customWidth="1"/>
    <col min="15876" max="15876" width="31.42578125" style="69" customWidth="1"/>
    <col min="15877" max="15877" width="13.7109375" style="69" customWidth="1"/>
    <col min="15878" max="15880" width="8.85546875" style="69"/>
    <col min="15881" max="15881" width="9.28515625" style="69" customWidth="1"/>
    <col min="15882" max="15882" width="16" style="69" customWidth="1"/>
    <col min="15883" max="16128" width="8.85546875" style="69"/>
    <col min="16129" max="16129" width="4.28515625" style="69" customWidth="1"/>
    <col min="16130" max="16130" width="46.140625" style="69" customWidth="1"/>
    <col min="16131" max="16131" width="46.42578125" style="69" customWidth="1"/>
    <col min="16132" max="16132" width="31.42578125" style="69" customWidth="1"/>
    <col min="16133" max="16133" width="13.7109375" style="69" customWidth="1"/>
    <col min="16134" max="16136" width="8.85546875" style="69"/>
    <col min="16137" max="16137" width="9.28515625" style="69" customWidth="1"/>
    <col min="16138" max="16138" width="16" style="69" customWidth="1"/>
    <col min="16139" max="16384" width="8.85546875" style="69"/>
  </cols>
  <sheetData>
    <row r="1" spans="1:14">
      <c r="A1" s="1"/>
      <c r="B1" s="1"/>
      <c r="C1" s="1"/>
      <c r="D1" s="76"/>
      <c r="E1" s="76"/>
    </row>
    <row r="2" spans="1:14">
      <c r="A2" s="77" t="s">
        <v>0</v>
      </c>
      <c r="B2" s="78"/>
      <c r="C2" s="78"/>
      <c r="D2" s="77" t="s">
        <v>1</v>
      </c>
      <c r="E2" s="78"/>
      <c r="F2" s="78"/>
      <c r="G2" s="78"/>
    </row>
    <row r="3" spans="1:14">
      <c r="A3" s="79"/>
      <c r="B3" s="80"/>
      <c r="C3" s="80"/>
      <c r="D3" s="79"/>
      <c r="E3" s="81"/>
      <c r="F3" s="81"/>
      <c r="G3" s="81"/>
    </row>
    <row r="4" spans="1:14" ht="9" customHeight="1">
      <c r="A4" s="79"/>
      <c r="B4" s="78"/>
      <c r="C4" s="82"/>
      <c r="D4" s="82"/>
      <c r="E4" s="82"/>
      <c r="F4" s="82"/>
      <c r="G4" s="83"/>
    </row>
    <row r="5" spans="1:14" ht="21" customHeight="1">
      <c r="A5" s="82" t="s">
        <v>2</v>
      </c>
      <c r="B5" s="78"/>
      <c r="C5" s="82"/>
      <c r="D5" s="82" t="s">
        <v>2</v>
      </c>
      <c r="E5" s="84"/>
      <c r="F5" s="84"/>
      <c r="G5" s="83"/>
    </row>
    <row r="6" spans="1:14" ht="29.25" customHeight="1">
      <c r="A6" s="85" t="s">
        <v>67</v>
      </c>
      <c r="B6" s="78"/>
      <c r="C6" s="78"/>
      <c r="D6" s="85" t="s">
        <v>67</v>
      </c>
      <c r="E6" s="81"/>
      <c r="F6" s="81"/>
      <c r="G6" s="81"/>
    </row>
    <row r="7" spans="1:14" ht="21.75" customHeight="1">
      <c r="A7" s="16"/>
      <c r="B7" s="86"/>
      <c r="C7" s="87" t="s">
        <v>75</v>
      </c>
      <c r="D7" s="88"/>
      <c r="E7" s="89"/>
      <c r="F7" s="89"/>
      <c r="G7" s="89"/>
      <c r="H7" s="89"/>
      <c r="I7" s="89"/>
    </row>
    <row r="8" spans="1:14" ht="29.25" customHeight="1">
      <c r="A8" s="90"/>
      <c r="B8" s="228" t="s">
        <v>76</v>
      </c>
      <c r="C8" s="228"/>
      <c r="D8" s="228"/>
      <c r="E8" s="91"/>
      <c r="F8" s="90"/>
      <c r="G8" s="90"/>
      <c r="H8" s="90"/>
      <c r="I8" s="90"/>
      <c r="J8" s="90"/>
      <c r="K8" s="90"/>
      <c r="L8" s="90"/>
      <c r="M8" s="90"/>
      <c r="N8" s="90"/>
    </row>
    <row r="9" spans="1:14" ht="25.5" customHeight="1">
      <c r="A9" s="92"/>
      <c r="B9" s="92"/>
      <c r="C9" s="92" t="s">
        <v>3</v>
      </c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</row>
    <row r="10" spans="1:14">
      <c r="A10" s="16"/>
      <c r="B10" s="229" t="s">
        <v>77</v>
      </c>
      <c r="C10" s="229"/>
      <c r="D10" s="229"/>
      <c r="E10" s="89"/>
      <c r="F10" s="89"/>
      <c r="G10" s="89"/>
      <c r="H10" s="89"/>
      <c r="I10" s="89"/>
    </row>
    <row r="11" spans="1:14" s="81" customFormat="1" ht="12.75" customHeight="1">
      <c r="A11" s="93"/>
      <c r="B11" s="86"/>
      <c r="C11" s="94" t="s">
        <v>4</v>
      </c>
      <c r="E11" s="89"/>
      <c r="F11" s="89"/>
      <c r="G11" s="95"/>
      <c r="H11" s="89"/>
      <c r="I11" s="89"/>
      <c r="J11" s="96"/>
    </row>
    <row r="12" spans="1:14">
      <c r="A12" s="230"/>
      <c r="B12" s="230"/>
      <c r="C12" s="230"/>
      <c r="D12" s="230"/>
      <c r="E12" s="97"/>
    </row>
    <row r="13" spans="1:14">
      <c r="A13" s="98" t="s">
        <v>78</v>
      </c>
      <c r="B13" s="81"/>
      <c r="C13" s="81"/>
      <c r="D13" s="81"/>
      <c r="E13" s="81"/>
    </row>
    <row r="14" spans="1:14">
      <c r="B14" s="231" t="s">
        <v>79</v>
      </c>
      <c r="C14" s="231"/>
      <c r="D14" s="231"/>
      <c r="E14" s="231"/>
    </row>
    <row r="15" spans="1:14">
      <c r="A15" s="81" t="s">
        <v>80</v>
      </c>
      <c r="B15" s="81"/>
      <c r="C15" s="99"/>
      <c r="D15" s="99"/>
      <c r="E15" s="99"/>
    </row>
    <row r="16" spans="1:14">
      <c r="B16" s="231"/>
      <c r="C16" s="231"/>
      <c r="D16" s="231"/>
      <c r="E16" s="231"/>
    </row>
    <row r="17" spans="1:5">
      <c r="B17" s="100"/>
      <c r="C17" s="100"/>
      <c r="D17" s="100"/>
      <c r="E17" s="100"/>
    </row>
    <row r="18" spans="1:5">
      <c r="A18" s="101"/>
      <c r="B18" s="102" t="s">
        <v>81</v>
      </c>
      <c r="C18" s="103">
        <f>E54/1000</f>
        <v>5.4205399999999999</v>
      </c>
      <c r="D18" s="100"/>
      <c r="E18" s="100"/>
    </row>
    <row r="19" spans="1:5">
      <c r="A19" s="81"/>
      <c r="B19" s="81"/>
      <c r="C19" s="104"/>
      <c r="D19" s="104"/>
      <c r="E19" s="105"/>
    </row>
    <row r="20" spans="1:5" ht="45">
      <c r="A20" s="106" t="s">
        <v>5</v>
      </c>
      <c r="B20" s="107" t="s">
        <v>6</v>
      </c>
      <c r="C20" s="107" t="s">
        <v>7</v>
      </c>
      <c r="D20" s="106" t="s">
        <v>8</v>
      </c>
      <c r="E20" s="108" t="s">
        <v>9</v>
      </c>
    </row>
    <row r="21" spans="1:5">
      <c r="A21" s="109">
        <v>1</v>
      </c>
      <c r="B21" s="110">
        <v>2</v>
      </c>
      <c r="C21" s="110">
        <v>3</v>
      </c>
      <c r="D21" s="109">
        <v>4</v>
      </c>
      <c r="E21" s="109">
        <v>5</v>
      </c>
    </row>
    <row r="22" spans="1:5">
      <c r="A22" s="201" t="s">
        <v>82</v>
      </c>
      <c r="B22" s="227"/>
      <c r="C22" s="227"/>
      <c r="D22" s="227"/>
      <c r="E22" s="227"/>
    </row>
    <row r="23" spans="1:5" s="115" customFormat="1" ht="22.5">
      <c r="A23" s="111">
        <v>1</v>
      </c>
      <c r="B23" s="112" t="s">
        <v>83</v>
      </c>
      <c r="C23" s="34" t="s">
        <v>84</v>
      </c>
      <c r="D23" s="113" t="s">
        <v>85</v>
      </c>
      <c r="E23" s="114">
        <f>ROUND((3481*0.113878),2)</f>
        <v>396.41</v>
      </c>
    </row>
    <row r="24" spans="1:5" s="115" customFormat="1" ht="21" customHeight="1">
      <c r="A24" s="116"/>
      <c r="B24" s="117" t="s">
        <v>10</v>
      </c>
      <c r="C24" s="38" t="s">
        <v>86</v>
      </c>
      <c r="D24" s="118"/>
      <c r="E24" s="119"/>
    </row>
    <row r="25" spans="1:5" s="115" customFormat="1">
      <c r="A25" s="116"/>
      <c r="B25" s="117" t="s">
        <v>87</v>
      </c>
      <c r="C25" s="120"/>
      <c r="D25" s="118"/>
      <c r="E25" s="119"/>
    </row>
    <row r="26" spans="1:5" s="115" customFormat="1">
      <c r="A26" s="116"/>
      <c r="B26" s="117" t="s">
        <v>88</v>
      </c>
      <c r="D26" s="118"/>
      <c r="E26" s="119"/>
    </row>
    <row r="27" spans="1:5">
      <c r="A27" s="121"/>
      <c r="B27" s="201" t="s">
        <v>24</v>
      </c>
      <c r="C27" s="202"/>
      <c r="D27" s="202"/>
      <c r="E27" s="122" t="s">
        <v>25</v>
      </c>
    </row>
    <row r="28" spans="1:5">
      <c r="A28" s="121"/>
      <c r="B28" s="203" t="s">
        <v>89</v>
      </c>
      <c r="C28" s="204"/>
      <c r="D28" s="204"/>
      <c r="E28" s="114">
        <f>SUM(E23:E26)</f>
        <v>396.41</v>
      </c>
    </row>
    <row r="29" spans="1:5">
      <c r="A29" s="121"/>
      <c r="B29" s="201" t="s">
        <v>26</v>
      </c>
      <c r="C29" s="202"/>
      <c r="D29" s="202"/>
      <c r="E29" s="122">
        <f>E28</f>
        <v>396.41</v>
      </c>
    </row>
    <row r="30" spans="1:5">
      <c r="A30" s="201" t="s">
        <v>27</v>
      </c>
      <c r="B30" s="227"/>
      <c r="C30" s="227"/>
      <c r="D30" s="227"/>
      <c r="E30" s="227"/>
    </row>
    <row r="31" spans="1:5" ht="22.5">
      <c r="A31" s="123">
        <v>2</v>
      </c>
      <c r="B31" s="112" t="s">
        <v>83</v>
      </c>
      <c r="C31" s="34" t="s">
        <v>84</v>
      </c>
      <c r="D31" s="113" t="s">
        <v>90</v>
      </c>
      <c r="E31" s="114">
        <f>ROUND((1269*0.113878),2)</f>
        <v>144.51</v>
      </c>
    </row>
    <row r="32" spans="1:5" ht="15.75" customHeight="1">
      <c r="A32" s="123"/>
      <c r="B32" s="117" t="s">
        <v>10</v>
      </c>
      <c r="C32" s="38" t="s">
        <v>86</v>
      </c>
      <c r="D32" s="118"/>
      <c r="E32" s="119"/>
    </row>
    <row r="33" spans="1:5">
      <c r="A33" s="123"/>
      <c r="B33" s="117" t="s">
        <v>87</v>
      </c>
      <c r="C33" s="120"/>
      <c r="D33" s="118"/>
      <c r="E33" s="119"/>
    </row>
    <row r="34" spans="1:5">
      <c r="A34" s="123"/>
      <c r="B34" s="117" t="s">
        <v>88</v>
      </c>
      <c r="C34" s="75"/>
      <c r="D34" s="118"/>
      <c r="E34" s="119"/>
    </row>
    <row r="35" spans="1:5">
      <c r="A35" s="121"/>
      <c r="B35" s="201" t="s">
        <v>91</v>
      </c>
      <c r="C35" s="202"/>
      <c r="D35" s="202"/>
      <c r="E35" s="122" t="s">
        <v>25</v>
      </c>
    </row>
    <row r="36" spans="1:5">
      <c r="A36" s="121"/>
      <c r="B36" s="203" t="s">
        <v>92</v>
      </c>
      <c r="C36" s="204"/>
      <c r="D36" s="204"/>
      <c r="E36" s="114">
        <f>SUM(E31:E34)</f>
        <v>144.51</v>
      </c>
    </row>
    <row r="37" spans="1:5">
      <c r="A37" s="121"/>
      <c r="B37" s="201" t="s">
        <v>32</v>
      </c>
      <c r="C37" s="202"/>
      <c r="D37" s="202"/>
      <c r="E37" s="122">
        <f>E36</f>
        <v>144.51</v>
      </c>
    </row>
    <row r="38" spans="1:5">
      <c r="A38" s="201" t="s">
        <v>33</v>
      </c>
      <c r="B38" s="227"/>
      <c r="C38" s="227"/>
      <c r="D38" s="227"/>
      <c r="E38" s="227"/>
    </row>
    <row r="39" spans="1:5" ht="22.5">
      <c r="A39" s="113">
        <v>3</v>
      </c>
      <c r="B39" s="112" t="s">
        <v>34</v>
      </c>
      <c r="C39" s="34" t="s">
        <v>84</v>
      </c>
      <c r="D39" s="113" t="s">
        <v>93</v>
      </c>
      <c r="E39" s="114">
        <f>ROUND((11.25%*E29),2)</f>
        <v>44.6</v>
      </c>
    </row>
    <row r="40" spans="1:5" ht="33.75">
      <c r="A40" s="118"/>
      <c r="B40" s="117" t="s">
        <v>63</v>
      </c>
      <c r="C40" s="38" t="s">
        <v>94</v>
      </c>
      <c r="D40" s="118"/>
      <c r="E40" s="119"/>
    </row>
    <row r="41" spans="1:5">
      <c r="A41" s="118"/>
      <c r="B41" s="117" t="s">
        <v>95</v>
      </c>
      <c r="C41" s="38"/>
      <c r="D41" s="118"/>
      <c r="E41" s="119"/>
    </row>
    <row r="42" spans="1:5" ht="22.5">
      <c r="A42" s="113">
        <v>4</v>
      </c>
      <c r="B42" s="112" t="s">
        <v>35</v>
      </c>
      <c r="C42" s="34" t="s">
        <v>84</v>
      </c>
      <c r="D42" s="113" t="s">
        <v>96</v>
      </c>
      <c r="E42" s="114">
        <f>ROUND((6%*(E29+E39)),2)</f>
        <v>26.46</v>
      </c>
    </row>
    <row r="43" spans="1:5">
      <c r="A43" s="118"/>
      <c r="B43" s="117"/>
      <c r="C43" s="38" t="s">
        <v>36</v>
      </c>
      <c r="D43" s="118"/>
      <c r="E43" s="119"/>
    </row>
    <row r="44" spans="1:5" ht="27.75" customHeight="1">
      <c r="A44" s="118"/>
      <c r="B44" s="117" t="s">
        <v>37</v>
      </c>
      <c r="C44" s="38"/>
      <c r="D44" s="118"/>
      <c r="E44" s="119"/>
    </row>
    <row r="45" spans="1:5">
      <c r="A45" s="121"/>
      <c r="B45" s="201" t="s">
        <v>38</v>
      </c>
      <c r="C45" s="202"/>
      <c r="D45" s="202"/>
      <c r="E45" s="122" t="s">
        <v>25</v>
      </c>
    </row>
    <row r="46" spans="1:5">
      <c r="A46" s="121"/>
      <c r="B46" s="203" t="s">
        <v>97</v>
      </c>
      <c r="C46" s="204"/>
      <c r="D46" s="204"/>
      <c r="E46" s="114">
        <f>SUM(E39:E44)</f>
        <v>71.06</v>
      </c>
    </row>
    <row r="47" spans="1:5">
      <c r="A47" s="121"/>
      <c r="B47" s="201" t="s">
        <v>40</v>
      </c>
      <c r="C47" s="202"/>
      <c r="D47" s="202"/>
      <c r="E47" s="122">
        <f>E46</f>
        <v>71.06</v>
      </c>
    </row>
    <row r="48" spans="1:5" ht="23.25" customHeight="1">
      <c r="A48" s="124"/>
      <c r="B48" s="207" t="s">
        <v>54</v>
      </c>
      <c r="C48" s="208"/>
      <c r="D48" s="208"/>
      <c r="E48" s="125"/>
    </row>
    <row r="49" spans="1:9" ht="12" customHeight="1">
      <c r="A49" s="126"/>
      <c r="B49" s="207" t="s">
        <v>41</v>
      </c>
      <c r="C49" s="208"/>
      <c r="D49" s="208"/>
      <c r="E49" s="127">
        <f>E47</f>
        <v>71.06</v>
      </c>
    </row>
    <row r="50" spans="1:9" ht="11.25" customHeight="1">
      <c r="A50" s="121"/>
      <c r="B50" s="207" t="s">
        <v>42</v>
      </c>
      <c r="C50" s="208"/>
      <c r="D50" s="208"/>
      <c r="E50" s="128">
        <f>E29*1.55</f>
        <v>614.43550000000005</v>
      </c>
      <c r="G50" s="129"/>
    </row>
    <row r="51" spans="1:9">
      <c r="A51" s="121"/>
      <c r="B51" s="207" t="s">
        <v>43</v>
      </c>
      <c r="C51" s="208"/>
      <c r="D51" s="208"/>
      <c r="E51" s="128">
        <f>E37*1.55</f>
        <v>223.9905</v>
      </c>
      <c r="G51" s="129"/>
      <c r="H51" s="226"/>
      <c r="I51" s="226"/>
    </row>
    <row r="52" spans="1:9">
      <c r="A52" s="121"/>
      <c r="B52" s="201" t="s">
        <v>44</v>
      </c>
      <c r="C52" s="202"/>
      <c r="D52" s="202"/>
      <c r="E52" s="130">
        <f>E49+E50+E51</f>
        <v>909.48599999999999</v>
      </c>
    </row>
    <row r="53" spans="1:9" ht="15" customHeight="1">
      <c r="A53" s="131"/>
      <c r="B53" s="203" t="s">
        <v>70</v>
      </c>
      <c r="C53" s="204"/>
      <c r="D53" s="204"/>
      <c r="E53" s="132">
        <f>ROUND((E52*5.96),2)</f>
        <v>5420.54</v>
      </c>
    </row>
    <row r="54" spans="1:9">
      <c r="A54" s="131"/>
      <c r="B54" s="201" t="s">
        <v>11</v>
      </c>
      <c r="C54" s="202"/>
      <c r="D54" s="202"/>
      <c r="E54" s="133">
        <f>E53</f>
        <v>5420.54</v>
      </c>
    </row>
    <row r="55" spans="1:9" ht="25.5" hidden="1" customHeight="1">
      <c r="A55" s="81"/>
      <c r="B55" s="81" t="s">
        <v>98</v>
      </c>
      <c r="C55" s="223" t="s">
        <v>99</v>
      </c>
      <c r="D55" s="223"/>
      <c r="E55" s="223"/>
    </row>
    <row r="56" spans="1:9" hidden="1">
      <c r="C56" s="224" t="s">
        <v>100</v>
      </c>
      <c r="D56" s="225"/>
      <c r="E56" s="225"/>
    </row>
    <row r="57" spans="1:9" ht="19.5" customHeight="1">
      <c r="A57" s="68"/>
      <c r="B57" s="69" t="s">
        <v>55</v>
      </c>
      <c r="C57" s="70"/>
      <c r="D57" s="69" t="s">
        <v>56</v>
      </c>
    </row>
    <row r="58" spans="1:9">
      <c r="C58" s="71" t="s">
        <v>57</v>
      </c>
    </row>
    <row r="59" spans="1:9">
      <c r="B59" s="69" t="s">
        <v>58</v>
      </c>
      <c r="C59" s="70"/>
      <c r="D59" s="69" t="s">
        <v>59</v>
      </c>
    </row>
    <row r="60" spans="1:9">
      <c r="C60" s="71" t="s">
        <v>57</v>
      </c>
    </row>
    <row r="95" spans="1:5">
      <c r="A95" s="134"/>
      <c r="B95" s="135"/>
      <c r="C95" s="136"/>
      <c r="D95" s="137"/>
      <c r="E95" s="138"/>
    </row>
  </sheetData>
  <mergeCells count="27">
    <mergeCell ref="B36:D36"/>
    <mergeCell ref="B8:D8"/>
    <mergeCell ref="B10:D10"/>
    <mergeCell ref="A12:D12"/>
    <mergeCell ref="B14:E14"/>
    <mergeCell ref="B16:E16"/>
    <mergeCell ref="A22:E22"/>
    <mergeCell ref="B27:D27"/>
    <mergeCell ref="B28:D28"/>
    <mergeCell ref="B29:D29"/>
    <mergeCell ref="A30:E30"/>
    <mergeCell ref="B35:D35"/>
    <mergeCell ref="H51:I51"/>
    <mergeCell ref="B52:D52"/>
    <mergeCell ref="B53:D53"/>
    <mergeCell ref="B37:D37"/>
    <mergeCell ref="A38:E38"/>
    <mergeCell ref="B45:D45"/>
    <mergeCell ref="B46:D46"/>
    <mergeCell ref="B47:D47"/>
    <mergeCell ref="B48:D48"/>
    <mergeCell ref="B54:D54"/>
    <mergeCell ref="C55:E55"/>
    <mergeCell ref="C56:E56"/>
    <mergeCell ref="B49:D49"/>
    <mergeCell ref="B50:D50"/>
    <mergeCell ref="B51:D51"/>
  </mergeCells>
  <pageMargins left="0.7" right="0.7" top="0.75" bottom="0.75" header="0.3" footer="0.3"/>
  <pageSetup paperSize="9" scale="61" fitToHeight="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67AAB-D5C2-4AC0-B6FA-248840662569}">
  <dimension ref="A1:G33"/>
  <sheetViews>
    <sheetView tabSelected="1" view="pageBreakPreview" topLeftCell="A19" zoomScale="115" zoomScaleNormal="80" zoomScaleSheetLayoutView="115" workbookViewId="0">
      <selection activeCell="B22" sqref="B22:B23"/>
    </sheetView>
  </sheetViews>
  <sheetFormatPr defaultRowHeight="15"/>
  <cols>
    <col min="1" max="1" width="6.28515625" style="139" customWidth="1"/>
    <col min="2" max="2" width="30" style="173" customWidth="1"/>
    <col min="3" max="3" width="10.140625" style="139" customWidth="1"/>
    <col min="4" max="4" width="9.140625" style="139"/>
    <col min="5" max="5" width="28.85546875" style="173" customWidth="1"/>
    <col min="6" max="6" width="13.85546875" style="139" customWidth="1"/>
    <col min="7" max="7" width="29" style="173" customWidth="1"/>
    <col min="8" max="9" width="9.140625" style="139"/>
    <col min="10" max="10" width="14" style="139" bestFit="1" customWidth="1"/>
    <col min="11" max="11" width="10.5703125" style="139" bestFit="1" customWidth="1"/>
    <col min="12" max="256" width="9.140625" style="139"/>
    <col min="257" max="257" width="6.28515625" style="139" customWidth="1"/>
    <col min="258" max="258" width="29.42578125" style="139" customWidth="1"/>
    <col min="259" max="259" width="10.140625" style="139" customWidth="1"/>
    <col min="260" max="260" width="9.140625" style="139"/>
    <col min="261" max="261" width="28.7109375" style="139" customWidth="1"/>
    <col min="262" max="262" width="13.85546875" style="139" customWidth="1"/>
    <col min="263" max="263" width="25" style="139" customWidth="1"/>
    <col min="264" max="512" width="9.140625" style="139"/>
    <col min="513" max="513" width="6.28515625" style="139" customWidth="1"/>
    <col min="514" max="514" width="29.42578125" style="139" customWidth="1"/>
    <col min="515" max="515" width="10.140625" style="139" customWidth="1"/>
    <col min="516" max="516" width="9.140625" style="139"/>
    <col min="517" max="517" width="28.7109375" style="139" customWidth="1"/>
    <col min="518" max="518" width="13.85546875" style="139" customWidth="1"/>
    <col min="519" max="519" width="25" style="139" customWidth="1"/>
    <col min="520" max="768" width="9.140625" style="139"/>
    <col min="769" max="769" width="6.28515625" style="139" customWidth="1"/>
    <col min="770" max="770" width="29.42578125" style="139" customWidth="1"/>
    <col min="771" max="771" width="10.140625" style="139" customWidth="1"/>
    <col min="772" max="772" width="9.140625" style="139"/>
    <col min="773" max="773" width="28.7109375" style="139" customWidth="1"/>
    <col min="774" max="774" width="13.85546875" style="139" customWidth="1"/>
    <col min="775" max="775" width="25" style="139" customWidth="1"/>
    <col min="776" max="1024" width="9.140625" style="139"/>
    <col min="1025" max="1025" width="6.28515625" style="139" customWidth="1"/>
    <col min="1026" max="1026" width="29.42578125" style="139" customWidth="1"/>
    <col min="1027" max="1027" width="10.140625" style="139" customWidth="1"/>
    <col min="1028" max="1028" width="9.140625" style="139"/>
    <col min="1029" max="1029" width="28.7109375" style="139" customWidth="1"/>
    <col min="1030" max="1030" width="13.85546875" style="139" customWidth="1"/>
    <col min="1031" max="1031" width="25" style="139" customWidth="1"/>
    <col min="1032" max="1280" width="9.140625" style="139"/>
    <col min="1281" max="1281" width="6.28515625" style="139" customWidth="1"/>
    <col min="1282" max="1282" width="29.42578125" style="139" customWidth="1"/>
    <col min="1283" max="1283" width="10.140625" style="139" customWidth="1"/>
    <col min="1284" max="1284" width="9.140625" style="139"/>
    <col min="1285" max="1285" width="28.7109375" style="139" customWidth="1"/>
    <col min="1286" max="1286" width="13.85546875" style="139" customWidth="1"/>
    <col min="1287" max="1287" width="25" style="139" customWidth="1"/>
    <col min="1288" max="1536" width="9.140625" style="139"/>
    <col min="1537" max="1537" width="6.28515625" style="139" customWidth="1"/>
    <col min="1538" max="1538" width="29.42578125" style="139" customWidth="1"/>
    <col min="1539" max="1539" width="10.140625" style="139" customWidth="1"/>
    <col min="1540" max="1540" width="9.140625" style="139"/>
    <col min="1541" max="1541" width="28.7109375" style="139" customWidth="1"/>
    <col min="1542" max="1542" width="13.85546875" style="139" customWidth="1"/>
    <col min="1543" max="1543" width="25" style="139" customWidth="1"/>
    <col min="1544" max="1792" width="9.140625" style="139"/>
    <col min="1793" max="1793" width="6.28515625" style="139" customWidth="1"/>
    <col min="1794" max="1794" width="29.42578125" style="139" customWidth="1"/>
    <col min="1795" max="1795" width="10.140625" style="139" customWidth="1"/>
    <col min="1796" max="1796" width="9.140625" style="139"/>
    <col min="1797" max="1797" width="28.7109375" style="139" customWidth="1"/>
    <col min="1798" max="1798" width="13.85546875" style="139" customWidth="1"/>
    <col min="1799" max="1799" width="25" style="139" customWidth="1"/>
    <col min="1800" max="2048" width="9.140625" style="139"/>
    <col min="2049" max="2049" width="6.28515625" style="139" customWidth="1"/>
    <col min="2050" max="2050" width="29.42578125" style="139" customWidth="1"/>
    <col min="2051" max="2051" width="10.140625" style="139" customWidth="1"/>
    <col min="2052" max="2052" width="9.140625" style="139"/>
    <col min="2053" max="2053" width="28.7109375" style="139" customWidth="1"/>
    <col min="2054" max="2054" width="13.85546875" style="139" customWidth="1"/>
    <col min="2055" max="2055" width="25" style="139" customWidth="1"/>
    <col min="2056" max="2304" width="9.140625" style="139"/>
    <col min="2305" max="2305" width="6.28515625" style="139" customWidth="1"/>
    <col min="2306" max="2306" width="29.42578125" style="139" customWidth="1"/>
    <col min="2307" max="2307" width="10.140625" style="139" customWidth="1"/>
    <col min="2308" max="2308" width="9.140625" style="139"/>
    <col min="2309" max="2309" width="28.7109375" style="139" customWidth="1"/>
    <col min="2310" max="2310" width="13.85546875" style="139" customWidth="1"/>
    <col min="2311" max="2311" width="25" style="139" customWidth="1"/>
    <col min="2312" max="2560" width="9.140625" style="139"/>
    <col min="2561" max="2561" width="6.28515625" style="139" customWidth="1"/>
    <col min="2562" max="2562" width="29.42578125" style="139" customWidth="1"/>
    <col min="2563" max="2563" width="10.140625" style="139" customWidth="1"/>
    <col min="2564" max="2564" width="9.140625" style="139"/>
    <col min="2565" max="2565" width="28.7109375" style="139" customWidth="1"/>
    <col min="2566" max="2566" width="13.85546875" style="139" customWidth="1"/>
    <col min="2567" max="2567" width="25" style="139" customWidth="1"/>
    <col min="2568" max="2816" width="9.140625" style="139"/>
    <col min="2817" max="2817" width="6.28515625" style="139" customWidth="1"/>
    <col min="2818" max="2818" width="29.42578125" style="139" customWidth="1"/>
    <col min="2819" max="2819" width="10.140625" style="139" customWidth="1"/>
    <col min="2820" max="2820" width="9.140625" style="139"/>
    <col min="2821" max="2821" width="28.7109375" style="139" customWidth="1"/>
    <col min="2822" max="2822" width="13.85546875" style="139" customWidth="1"/>
    <col min="2823" max="2823" width="25" style="139" customWidth="1"/>
    <col min="2824" max="3072" width="9.140625" style="139"/>
    <col min="3073" max="3073" width="6.28515625" style="139" customWidth="1"/>
    <col min="3074" max="3074" width="29.42578125" style="139" customWidth="1"/>
    <col min="3075" max="3075" width="10.140625" style="139" customWidth="1"/>
    <col min="3076" max="3076" width="9.140625" style="139"/>
    <col min="3077" max="3077" width="28.7109375" style="139" customWidth="1"/>
    <col min="3078" max="3078" width="13.85546875" style="139" customWidth="1"/>
    <col min="3079" max="3079" width="25" style="139" customWidth="1"/>
    <col min="3080" max="3328" width="9.140625" style="139"/>
    <col min="3329" max="3329" width="6.28515625" style="139" customWidth="1"/>
    <col min="3330" max="3330" width="29.42578125" style="139" customWidth="1"/>
    <col min="3331" max="3331" width="10.140625" style="139" customWidth="1"/>
    <col min="3332" max="3332" width="9.140625" style="139"/>
    <col min="3333" max="3333" width="28.7109375" style="139" customWidth="1"/>
    <col min="3334" max="3334" width="13.85546875" style="139" customWidth="1"/>
    <col min="3335" max="3335" width="25" style="139" customWidth="1"/>
    <col min="3336" max="3584" width="9.140625" style="139"/>
    <col min="3585" max="3585" width="6.28515625" style="139" customWidth="1"/>
    <col min="3586" max="3586" width="29.42578125" style="139" customWidth="1"/>
    <col min="3587" max="3587" width="10.140625" style="139" customWidth="1"/>
    <col min="3588" max="3588" width="9.140625" style="139"/>
    <col min="3589" max="3589" width="28.7109375" style="139" customWidth="1"/>
    <col min="3590" max="3590" width="13.85546875" style="139" customWidth="1"/>
    <col min="3591" max="3591" width="25" style="139" customWidth="1"/>
    <col min="3592" max="3840" width="9.140625" style="139"/>
    <col min="3841" max="3841" width="6.28515625" style="139" customWidth="1"/>
    <col min="3842" max="3842" width="29.42578125" style="139" customWidth="1"/>
    <col min="3843" max="3843" width="10.140625" style="139" customWidth="1"/>
    <col min="3844" max="3844" width="9.140625" style="139"/>
    <col min="3845" max="3845" width="28.7109375" style="139" customWidth="1"/>
    <col min="3846" max="3846" width="13.85546875" style="139" customWidth="1"/>
    <col min="3847" max="3847" width="25" style="139" customWidth="1"/>
    <col min="3848" max="4096" width="9.140625" style="139"/>
    <col min="4097" max="4097" width="6.28515625" style="139" customWidth="1"/>
    <col min="4098" max="4098" width="29.42578125" style="139" customWidth="1"/>
    <col min="4099" max="4099" width="10.140625" style="139" customWidth="1"/>
    <col min="4100" max="4100" width="9.140625" style="139"/>
    <col min="4101" max="4101" width="28.7109375" style="139" customWidth="1"/>
    <col min="4102" max="4102" width="13.85546875" style="139" customWidth="1"/>
    <col min="4103" max="4103" width="25" style="139" customWidth="1"/>
    <col min="4104" max="4352" width="9.140625" style="139"/>
    <col min="4353" max="4353" width="6.28515625" style="139" customWidth="1"/>
    <col min="4354" max="4354" width="29.42578125" style="139" customWidth="1"/>
    <col min="4355" max="4355" width="10.140625" style="139" customWidth="1"/>
    <col min="4356" max="4356" width="9.140625" style="139"/>
    <col min="4357" max="4357" width="28.7109375" style="139" customWidth="1"/>
    <col min="4358" max="4358" width="13.85546875" style="139" customWidth="1"/>
    <col min="4359" max="4359" width="25" style="139" customWidth="1"/>
    <col min="4360" max="4608" width="9.140625" style="139"/>
    <col min="4609" max="4609" width="6.28515625" style="139" customWidth="1"/>
    <col min="4610" max="4610" width="29.42578125" style="139" customWidth="1"/>
    <col min="4611" max="4611" width="10.140625" style="139" customWidth="1"/>
    <col min="4612" max="4612" width="9.140625" style="139"/>
    <col min="4613" max="4613" width="28.7109375" style="139" customWidth="1"/>
    <col min="4614" max="4614" width="13.85546875" style="139" customWidth="1"/>
    <col min="4615" max="4615" width="25" style="139" customWidth="1"/>
    <col min="4616" max="4864" width="9.140625" style="139"/>
    <col min="4865" max="4865" width="6.28515625" style="139" customWidth="1"/>
    <col min="4866" max="4866" width="29.42578125" style="139" customWidth="1"/>
    <col min="4867" max="4867" width="10.140625" style="139" customWidth="1"/>
    <col min="4868" max="4868" width="9.140625" style="139"/>
    <col min="4869" max="4869" width="28.7109375" style="139" customWidth="1"/>
    <col min="4870" max="4870" width="13.85546875" style="139" customWidth="1"/>
    <col min="4871" max="4871" width="25" style="139" customWidth="1"/>
    <col min="4872" max="5120" width="9.140625" style="139"/>
    <col min="5121" max="5121" width="6.28515625" style="139" customWidth="1"/>
    <col min="5122" max="5122" width="29.42578125" style="139" customWidth="1"/>
    <col min="5123" max="5123" width="10.140625" style="139" customWidth="1"/>
    <col min="5124" max="5124" width="9.140625" style="139"/>
    <col min="5125" max="5125" width="28.7109375" style="139" customWidth="1"/>
    <col min="5126" max="5126" width="13.85546875" style="139" customWidth="1"/>
    <col min="5127" max="5127" width="25" style="139" customWidth="1"/>
    <col min="5128" max="5376" width="9.140625" style="139"/>
    <col min="5377" max="5377" width="6.28515625" style="139" customWidth="1"/>
    <col min="5378" max="5378" width="29.42578125" style="139" customWidth="1"/>
    <col min="5379" max="5379" width="10.140625" style="139" customWidth="1"/>
    <col min="5380" max="5380" width="9.140625" style="139"/>
    <col min="5381" max="5381" width="28.7109375" style="139" customWidth="1"/>
    <col min="5382" max="5382" width="13.85546875" style="139" customWidth="1"/>
    <col min="5383" max="5383" width="25" style="139" customWidth="1"/>
    <col min="5384" max="5632" width="9.140625" style="139"/>
    <col min="5633" max="5633" width="6.28515625" style="139" customWidth="1"/>
    <col min="5634" max="5634" width="29.42578125" style="139" customWidth="1"/>
    <col min="5635" max="5635" width="10.140625" style="139" customWidth="1"/>
    <col min="5636" max="5636" width="9.140625" style="139"/>
    <col min="5637" max="5637" width="28.7109375" style="139" customWidth="1"/>
    <col min="5638" max="5638" width="13.85546875" style="139" customWidth="1"/>
    <col min="5639" max="5639" width="25" style="139" customWidth="1"/>
    <col min="5640" max="5888" width="9.140625" style="139"/>
    <col min="5889" max="5889" width="6.28515625" style="139" customWidth="1"/>
    <col min="5890" max="5890" width="29.42578125" style="139" customWidth="1"/>
    <col min="5891" max="5891" width="10.140625" style="139" customWidth="1"/>
    <col min="5892" max="5892" width="9.140625" style="139"/>
    <col min="5893" max="5893" width="28.7109375" style="139" customWidth="1"/>
    <col min="5894" max="5894" width="13.85546875" style="139" customWidth="1"/>
    <col min="5895" max="5895" width="25" style="139" customWidth="1"/>
    <col min="5896" max="6144" width="9.140625" style="139"/>
    <col min="6145" max="6145" width="6.28515625" style="139" customWidth="1"/>
    <col min="6146" max="6146" width="29.42578125" style="139" customWidth="1"/>
    <col min="6147" max="6147" width="10.140625" style="139" customWidth="1"/>
    <col min="6148" max="6148" width="9.140625" style="139"/>
    <col min="6149" max="6149" width="28.7109375" style="139" customWidth="1"/>
    <col min="6150" max="6150" width="13.85546875" style="139" customWidth="1"/>
    <col min="6151" max="6151" width="25" style="139" customWidth="1"/>
    <col min="6152" max="6400" width="9.140625" style="139"/>
    <col min="6401" max="6401" width="6.28515625" style="139" customWidth="1"/>
    <col min="6402" max="6402" width="29.42578125" style="139" customWidth="1"/>
    <col min="6403" max="6403" width="10.140625" style="139" customWidth="1"/>
    <col min="6404" max="6404" width="9.140625" style="139"/>
    <col min="6405" max="6405" width="28.7109375" style="139" customWidth="1"/>
    <col min="6406" max="6406" width="13.85546875" style="139" customWidth="1"/>
    <col min="6407" max="6407" width="25" style="139" customWidth="1"/>
    <col min="6408" max="6656" width="9.140625" style="139"/>
    <col min="6657" max="6657" width="6.28515625" style="139" customWidth="1"/>
    <col min="6658" max="6658" width="29.42578125" style="139" customWidth="1"/>
    <col min="6659" max="6659" width="10.140625" style="139" customWidth="1"/>
    <col min="6660" max="6660" width="9.140625" style="139"/>
    <col min="6661" max="6661" width="28.7109375" style="139" customWidth="1"/>
    <col min="6662" max="6662" width="13.85546875" style="139" customWidth="1"/>
    <col min="6663" max="6663" width="25" style="139" customWidth="1"/>
    <col min="6664" max="6912" width="9.140625" style="139"/>
    <col min="6913" max="6913" width="6.28515625" style="139" customWidth="1"/>
    <col min="6914" max="6914" width="29.42578125" style="139" customWidth="1"/>
    <col min="6915" max="6915" width="10.140625" style="139" customWidth="1"/>
    <col min="6916" max="6916" width="9.140625" style="139"/>
    <col min="6917" max="6917" width="28.7109375" style="139" customWidth="1"/>
    <col min="6918" max="6918" width="13.85546875" style="139" customWidth="1"/>
    <col min="6919" max="6919" width="25" style="139" customWidth="1"/>
    <col min="6920" max="7168" width="9.140625" style="139"/>
    <col min="7169" max="7169" width="6.28515625" style="139" customWidth="1"/>
    <col min="7170" max="7170" width="29.42578125" style="139" customWidth="1"/>
    <col min="7171" max="7171" width="10.140625" style="139" customWidth="1"/>
    <col min="7172" max="7172" width="9.140625" style="139"/>
    <col min="7173" max="7173" width="28.7109375" style="139" customWidth="1"/>
    <col min="7174" max="7174" width="13.85546875" style="139" customWidth="1"/>
    <col min="7175" max="7175" width="25" style="139" customWidth="1"/>
    <col min="7176" max="7424" width="9.140625" style="139"/>
    <col min="7425" max="7425" width="6.28515625" style="139" customWidth="1"/>
    <col min="7426" max="7426" width="29.42578125" style="139" customWidth="1"/>
    <col min="7427" max="7427" width="10.140625" style="139" customWidth="1"/>
    <col min="7428" max="7428" width="9.140625" style="139"/>
    <col min="7429" max="7429" width="28.7109375" style="139" customWidth="1"/>
    <col min="7430" max="7430" width="13.85546875" style="139" customWidth="1"/>
    <col min="7431" max="7431" width="25" style="139" customWidth="1"/>
    <col min="7432" max="7680" width="9.140625" style="139"/>
    <col min="7681" max="7681" width="6.28515625" style="139" customWidth="1"/>
    <col min="7682" max="7682" width="29.42578125" style="139" customWidth="1"/>
    <col min="7683" max="7683" width="10.140625" style="139" customWidth="1"/>
    <col min="7684" max="7684" width="9.140625" style="139"/>
    <col min="7685" max="7685" width="28.7109375" style="139" customWidth="1"/>
    <col min="7686" max="7686" width="13.85546875" style="139" customWidth="1"/>
    <col min="7687" max="7687" width="25" style="139" customWidth="1"/>
    <col min="7688" max="7936" width="9.140625" style="139"/>
    <col min="7937" max="7937" width="6.28515625" style="139" customWidth="1"/>
    <col min="7938" max="7938" width="29.42578125" style="139" customWidth="1"/>
    <col min="7939" max="7939" width="10.140625" style="139" customWidth="1"/>
    <col min="7940" max="7940" width="9.140625" style="139"/>
    <col min="7941" max="7941" width="28.7109375" style="139" customWidth="1"/>
    <col min="7942" max="7942" width="13.85546875" style="139" customWidth="1"/>
    <col min="7943" max="7943" width="25" style="139" customWidth="1"/>
    <col min="7944" max="8192" width="9.140625" style="139"/>
    <col min="8193" max="8193" width="6.28515625" style="139" customWidth="1"/>
    <col min="8194" max="8194" width="29.42578125" style="139" customWidth="1"/>
    <col min="8195" max="8195" width="10.140625" style="139" customWidth="1"/>
    <col min="8196" max="8196" width="9.140625" style="139"/>
    <col min="8197" max="8197" width="28.7109375" style="139" customWidth="1"/>
    <col min="8198" max="8198" width="13.85546875" style="139" customWidth="1"/>
    <col min="8199" max="8199" width="25" style="139" customWidth="1"/>
    <col min="8200" max="8448" width="9.140625" style="139"/>
    <col min="8449" max="8449" width="6.28515625" style="139" customWidth="1"/>
    <col min="8450" max="8450" width="29.42578125" style="139" customWidth="1"/>
    <col min="8451" max="8451" width="10.140625" style="139" customWidth="1"/>
    <col min="8452" max="8452" width="9.140625" style="139"/>
    <col min="8453" max="8453" width="28.7109375" style="139" customWidth="1"/>
    <col min="8454" max="8454" width="13.85546875" style="139" customWidth="1"/>
    <col min="8455" max="8455" width="25" style="139" customWidth="1"/>
    <col min="8456" max="8704" width="9.140625" style="139"/>
    <col min="8705" max="8705" width="6.28515625" style="139" customWidth="1"/>
    <col min="8706" max="8706" width="29.42578125" style="139" customWidth="1"/>
    <col min="8707" max="8707" width="10.140625" style="139" customWidth="1"/>
    <col min="8708" max="8708" width="9.140625" style="139"/>
    <col min="8709" max="8709" width="28.7109375" style="139" customWidth="1"/>
    <col min="8710" max="8710" width="13.85546875" style="139" customWidth="1"/>
    <col min="8711" max="8711" width="25" style="139" customWidth="1"/>
    <col min="8712" max="8960" width="9.140625" style="139"/>
    <col min="8961" max="8961" width="6.28515625" style="139" customWidth="1"/>
    <col min="8962" max="8962" width="29.42578125" style="139" customWidth="1"/>
    <col min="8963" max="8963" width="10.140625" style="139" customWidth="1"/>
    <col min="8964" max="8964" width="9.140625" style="139"/>
    <col min="8965" max="8965" width="28.7109375" style="139" customWidth="1"/>
    <col min="8966" max="8966" width="13.85546875" style="139" customWidth="1"/>
    <col min="8967" max="8967" width="25" style="139" customWidth="1"/>
    <col min="8968" max="9216" width="9.140625" style="139"/>
    <col min="9217" max="9217" width="6.28515625" style="139" customWidth="1"/>
    <col min="9218" max="9218" width="29.42578125" style="139" customWidth="1"/>
    <col min="9219" max="9219" width="10.140625" style="139" customWidth="1"/>
    <col min="9220" max="9220" width="9.140625" style="139"/>
    <col min="9221" max="9221" width="28.7109375" style="139" customWidth="1"/>
    <col min="9222" max="9222" width="13.85546875" style="139" customWidth="1"/>
    <col min="9223" max="9223" width="25" style="139" customWidth="1"/>
    <col min="9224" max="9472" width="9.140625" style="139"/>
    <col min="9473" max="9473" width="6.28515625" style="139" customWidth="1"/>
    <col min="9474" max="9474" width="29.42578125" style="139" customWidth="1"/>
    <col min="9475" max="9475" width="10.140625" style="139" customWidth="1"/>
    <col min="9476" max="9476" width="9.140625" style="139"/>
    <col min="9477" max="9477" width="28.7109375" style="139" customWidth="1"/>
    <col min="9478" max="9478" width="13.85546875" style="139" customWidth="1"/>
    <col min="9479" max="9479" width="25" style="139" customWidth="1"/>
    <col min="9480" max="9728" width="9.140625" style="139"/>
    <col min="9729" max="9729" width="6.28515625" style="139" customWidth="1"/>
    <col min="9730" max="9730" width="29.42578125" style="139" customWidth="1"/>
    <col min="9731" max="9731" width="10.140625" style="139" customWidth="1"/>
    <col min="9732" max="9732" width="9.140625" style="139"/>
    <col min="9733" max="9733" width="28.7109375" style="139" customWidth="1"/>
    <col min="9734" max="9734" width="13.85546875" style="139" customWidth="1"/>
    <col min="9735" max="9735" width="25" style="139" customWidth="1"/>
    <col min="9736" max="9984" width="9.140625" style="139"/>
    <col min="9985" max="9985" width="6.28515625" style="139" customWidth="1"/>
    <col min="9986" max="9986" width="29.42578125" style="139" customWidth="1"/>
    <col min="9987" max="9987" width="10.140625" style="139" customWidth="1"/>
    <col min="9988" max="9988" width="9.140625" style="139"/>
    <col min="9989" max="9989" width="28.7109375" style="139" customWidth="1"/>
    <col min="9990" max="9990" width="13.85546875" style="139" customWidth="1"/>
    <col min="9991" max="9991" width="25" style="139" customWidth="1"/>
    <col min="9992" max="10240" width="9.140625" style="139"/>
    <col min="10241" max="10241" width="6.28515625" style="139" customWidth="1"/>
    <col min="10242" max="10242" width="29.42578125" style="139" customWidth="1"/>
    <col min="10243" max="10243" width="10.140625" style="139" customWidth="1"/>
    <col min="10244" max="10244" width="9.140625" style="139"/>
    <col min="10245" max="10245" width="28.7109375" style="139" customWidth="1"/>
    <col min="10246" max="10246" width="13.85546875" style="139" customWidth="1"/>
    <col min="10247" max="10247" width="25" style="139" customWidth="1"/>
    <col min="10248" max="10496" width="9.140625" style="139"/>
    <col min="10497" max="10497" width="6.28515625" style="139" customWidth="1"/>
    <col min="10498" max="10498" width="29.42578125" style="139" customWidth="1"/>
    <col min="10499" max="10499" width="10.140625" style="139" customWidth="1"/>
    <col min="10500" max="10500" width="9.140625" style="139"/>
    <col min="10501" max="10501" width="28.7109375" style="139" customWidth="1"/>
    <col min="10502" max="10502" width="13.85546875" style="139" customWidth="1"/>
    <col min="10503" max="10503" width="25" style="139" customWidth="1"/>
    <col min="10504" max="10752" width="9.140625" style="139"/>
    <col min="10753" max="10753" width="6.28515625" style="139" customWidth="1"/>
    <col min="10754" max="10754" width="29.42578125" style="139" customWidth="1"/>
    <col min="10755" max="10755" width="10.140625" style="139" customWidth="1"/>
    <col min="10756" max="10756" width="9.140625" style="139"/>
    <col min="10757" max="10757" width="28.7109375" style="139" customWidth="1"/>
    <col min="10758" max="10758" width="13.85546875" style="139" customWidth="1"/>
    <col min="10759" max="10759" width="25" style="139" customWidth="1"/>
    <col min="10760" max="11008" width="9.140625" style="139"/>
    <col min="11009" max="11009" width="6.28515625" style="139" customWidth="1"/>
    <col min="11010" max="11010" width="29.42578125" style="139" customWidth="1"/>
    <col min="11011" max="11011" width="10.140625" style="139" customWidth="1"/>
    <col min="11012" max="11012" width="9.140625" style="139"/>
    <col min="11013" max="11013" width="28.7109375" style="139" customWidth="1"/>
    <col min="11014" max="11014" width="13.85546875" style="139" customWidth="1"/>
    <col min="11015" max="11015" width="25" style="139" customWidth="1"/>
    <col min="11016" max="11264" width="9.140625" style="139"/>
    <col min="11265" max="11265" width="6.28515625" style="139" customWidth="1"/>
    <col min="11266" max="11266" width="29.42578125" style="139" customWidth="1"/>
    <col min="11267" max="11267" width="10.140625" style="139" customWidth="1"/>
    <col min="11268" max="11268" width="9.140625" style="139"/>
    <col min="11269" max="11269" width="28.7109375" style="139" customWidth="1"/>
    <col min="11270" max="11270" width="13.85546875" style="139" customWidth="1"/>
    <col min="11271" max="11271" width="25" style="139" customWidth="1"/>
    <col min="11272" max="11520" width="9.140625" style="139"/>
    <col min="11521" max="11521" width="6.28515625" style="139" customWidth="1"/>
    <col min="11522" max="11522" width="29.42578125" style="139" customWidth="1"/>
    <col min="11523" max="11523" width="10.140625" style="139" customWidth="1"/>
    <col min="11524" max="11524" width="9.140625" style="139"/>
    <col min="11525" max="11525" width="28.7109375" style="139" customWidth="1"/>
    <col min="11526" max="11526" width="13.85546875" style="139" customWidth="1"/>
    <col min="11527" max="11527" width="25" style="139" customWidth="1"/>
    <col min="11528" max="11776" width="9.140625" style="139"/>
    <col min="11777" max="11777" width="6.28515625" style="139" customWidth="1"/>
    <col min="11778" max="11778" width="29.42578125" style="139" customWidth="1"/>
    <col min="11779" max="11779" width="10.140625" style="139" customWidth="1"/>
    <col min="11780" max="11780" width="9.140625" style="139"/>
    <col min="11781" max="11781" width="28.7109375" style="139" customWidth="1"/>
    <col min="11782" max="11782" width="13.85546875" style="139" customWidth="1"/>
    <col min="11783" max="11783" width="25" style="139" customWidth="1"/>
    <col min="11784" max="12032" width="9.140625" style="139"/>
    <col min="12033" max="12033" width="6.28515625" style="139" customWidth="1"/>
    <col min="12034" max="12034" width="29.42578125" style="139" customWidth="1"/>
    <col min="12035" max="12035" width="10.140625" style="139" customWidth="1"/>
    <col min="12036" max="12036" width="9.140625" style="139"/>
    <col min="12037" max="12037" width="28.7109375" style="139" customWidth="1"/>
    <col min="12038" max="12038" width="13.85546875" style="139" customWidth="1"/>
    <col min="12039" max="12039" width="25" style="139" customWidth="1"/>
    <col min="12040" max="12288" width="9.140625" style="139"/>
    <col min="12289" max="12289" width="6.28515625" style="139" customWidth="1"/>
    <col min="12290" max="12290" width="29.42578125" style="139" customWidth="1"/>
    <col min="12291" max="12291" width="10.140625" style="139" customWidth="1"/>
    <col min="12292" max="12292" width="9.140625" style="139"/>
    <col min="12293" max="12293" width="28.7109375" style="139" customWidth="1"/>
    <col min="12294" max="12294" width="13.85546875" style="139" customWidth="1"/>
    <col min="12295" max="12295" width="25" style="139" customWidth="1"/>
    <col min="12296" max="12544" width="9.140625" style="139"/>
    <col min="12545" max="12545" width="6.28515625" style="139" customWidth="1"/>
    <col min="12546" max="12546" width="29.42578125" style="139" customWidth="1"/>
    <col min="12547" max="12547" width="10.140625" style="139" customWidth="1"/>
    <col min="12548" max="12548" width="9.140625" style="139"/>
    <col min="12549" max="12549" width="28.7109375" style="139" customWidth="1"/>
    <col min="12550" max="12550" width="13.85546875" style="139" customWidth="1"/>
    <col min="12551" max="12551" width="25" style="139" customWidth="1"/>
    <col min="12552" max="12800" width="9.140625" style="139"/>
    <col min="12801" max="12801" width="6.28515625" style="139" customWidth="1"/>
    <col min="12802" max="12802" width="29.42578125" style="139" customWidth="1"/>
    <col min="12803" max="12803" width="10.140625" style="139" customWidth="1"/>
    <col min="12804" max="12804" width="9.140625" style="139"/>
    <col min="12805" max="12805" width="28.7109375" style="139" customWidth="1"/>
    <col min="12806" max="12806" width="13.85546875" style="139" customWidth="1"/>
    <col min="12807" max="12807" width="25" style="139" customWidth="1"/>
    <col min="12808" max="13056" width="9.140625" style="139"/>
    <col min="13057" max="13057" width="6.28515625" style="139" customWidth="1"/>
    <col min="13058" max="13058" width="29.42578125" style="139" customWidth="1"/>
    <col min="13059" max="13059" width="10.140625" style="139" customWidth="1"/>
    <col min="13060" max="13060" width="9.140625" style="139"/>
    <col min="13061" max="13061" width="28.7109375" style="139" customWidth="1"/>
    <col min="13062" max="13062" width="13.85546875" style="139" customWidth="1"/>
    <col min="13063" max="13063" width="25" style="139" customWidth="1"/>
    <col min="13064" max="13312" width="9.140625" style="139"/>
    <col min="13313" max="13313" width="6.28515625" style="139" customWidth="1"/>
    <col min="13314" max="13314" width="29.42578125" style="139" customWidth="1"/>
    <col min="13315" max="13315" width="10.140625" style="139" customWidth="1"/>
    <col min="13316" max="13316" width="9.140625" style="139"/>
    <col min="13317" max="13317" width="28.7109375" style="139" customWidth="1"/>
    <col min="13318" max="13318" width="13.85546875" style="139" customWidth="1"/>
    <col min="13319" max="13319" width="25" style="139" customWidth="1"/>
    <col min="13320" max="13568" width="9.140625" style="139"/>
    <col min="13569" max="13569" width="6.28515625" style="139" customWidth="1"/>
    <col min="13570" max="13570" width="29.42578125" style="139" customWidth="1"/>
    <col min="13571" max="13571" width="10.140625" style="139" customWidth="1"/>
    <col min="13572" max="13572" width="9.140625" style="139"/>
    <col min="13573" max="13573" width="28.7109375" style="139" customWidth="1"/>
    <col min="13574" max="13574" width="13.85546875" style="139" customWidth="1"/>
    <col min="13575" max="13575" width="25" style="139" customWidth="1"/>
    <col min="13576" max="13824" width="9.140625" style="139"/>
    <col min="13825" max="13825" width="6.28515625" style="139" customWidth="1"/>
    <col min="13826" max="13826" width="29.42578125" style="139" customWidth="1"/>
    <col min="13827" max="13827" width="10.140625" style="139" customWidth="1"/>
    <col min="13828" max="13828" width="9.140625" style="139"/>
    <col min="13829" max="13829" width="28.7109375" style="139" customWidth="1"/>
    <col min="13830" max="13830" width="13.85546875" style="139" customWidth="1"/>
    <col min="13831" max="13831" width="25" style="139" customWidth="1"/>
    <col min="13832" max="14080" width="9.140625" style="139"/>
    <col min="14081" max="14081" width="6.28515625" style="139" customWidth="1"/>
    <col min="14082" max="14082" width="29.42578125" style="139" customWidth="1"/>
    <col min="14083" max="14083" width="10.140625" style="139" customWidth="1"/>
    <col min="14084" max="14084" width="9.140625" style="139"/>
    <col min="14085" max="14085" width="28.7109375" style="139" customWidth="1"/>
    <col min="14086" max="14086" width="13.85546875" style="139" customWidth="1"/>
    <col min="14087" max="14087" width="25" style="139" customWidth="1"/>
    <col min="14088" max="14336" width="9.140625" style="139"/>
    <col min="14337" max="14337" width="6.28515625" style="139" customWidth="1"/>
    <col min="14338" max="14338" width="29.42578125" style="139" customWidth="1"/>
    <col min="14339" max="14339" width="10.140625" style="139" customWidth="1"/>
    <col min="14340" max="14340" width="9.140625" style="139"/>
    <col min="14341" max="14341" width="28.7109375" style="139" customWidth="1"/>
    <col min="14342" max="14342" width="13.85546875" style="139" customWidth="1"/>
    <col min="14343" max="14343" width="25" style="139" customWidth="1"/>
    <col min="14344" max="14592" width="9.140625" style="139"/>
    <col min="14593" max="14593" width="6.28515625" style="139" customWidth="1"/>
    <col min="14594" max="14594" width="29.42578125" style="139" customWidth="1"/>
    <col min="14595" max="14595" width="10.140625" style="139" customWidth="1"/>
    <col min="14596" max="14596" width="9.140625" style="139"/>
    <col min="14597" max="14597" width="28.7109375" style="139" customWidth="1"/>
    <col min="14598" max="14598" width="13.85546875" style="139" customWidth="1"/>
    <col min="14599" max="14599" width="25" style="139" customWidth="1"/>
    <col min="14600" max="14848" width="9.140625" style="139"/>
    <col min="14849" max="14849" width="6.28515625" style="139" customWidth="1"/>
    <col min="14850" max="14850" width="29.42578125" style="139" customWidth="1"/>
    <col min="14851" max="14851" width="10.140625" style="139" customWidth="1"/>
    <col min="14852" max="14852" width="9.140625" style="139"/>
    <col min="14853" max="14853" width="28.7109375" style="139" customWidth="1"/>
    <col min="14854" max="14854" width="13.85546875" style="139" customWidth="1"/>
    <col min="14855" max="14855" width="25" style="139" customWidth="1"/>
    <col min="14856" max="15104" width="9.140625" style="139"/>
    <col min="15105" max="15105" width="6.28515625" style="139" customWidth="1"/>
    <col min="15106" max="15106" width="29.42578125" style="139" customWidth="1"/>
    <col min="15107" max="15107" width="10.140625" style="139" customWidth="1"/>
    <col min="15108" max="15108" width="9.140625" style="139"/>
    <col min="15109" max="15109" width="28.7109375" style="139" customWidth="1"/>
    <col min="15110" max="15110" width="13.85546875" style="139" customWidth="1"/>
    <col min="15111" max="15111" width="25" style="139" customWidth="1"/>
    <col min="15112" max="15360" width="9.140625" style="139"/>
    <col min="15361" max="15361" width="6.28515625" style="139" customWidth="1"/>
    <col min="15362" max="15362" width="29.42578125" style="139" customWidth="1"/>
    <col min="15363" max="15363" width="10.140625" style="139" customWidth="1"/>
    <col min="15364" max="15364" width="9.140625" style="139"/>
    <col min="15365" max="15365" width="28.7109375" style="139" customWidth="1"/>
    <col min="15366" max="15366" width="13.85546875" style="139" customWidth="1"/>
    <col min="15367" max="15367" width="25" style="139" customWidth="1"/>
    <col min="15368" max="15616" width="9.140625" style="139"/>
    <col min="15617" max="15617" width="6.28515625" style="139" customWidth="1"/>
    <col min="15618" max="15618" width="29.42578125" style="139" customWidth="1"/>
    <col min="15619" max="15619" width="10.140625" style="139" customWidth="1"/>
    <col min="15620" max="15620" width="9.140625" style="139"/>
    <col min="15621" max="15621" width="28.7109375" style="139" customWidth="1"/>
    <col min="15622" max="15622" width="13.85546875" style="139" customWidth="1"/>
    <col min="15623" max="15623" width="25" style="139" customWidth="1"/>
    <col min="15624" max="15872" width="9.140625" style="139"/>
    <col min="15873" max="15873" width="6.28515625" style="139" customWidth="1"/>
    <col min="15874" max="15874" width="29.42578125" style="139" customWidth="1"/>
    <col min="15875" max="15875" width="10.140625" style="139" customWidth="1"/>
    <col min="15876" max="15876" width="9.140625" style="139"/>
    <col min="15877" max="15877" width="28.7109375" style="139" customWidth="1"/>
    <col min="15878" max="15878" width="13.85546875" style="139" customWidth="1"/>
    <col min="15879" max="15879" width="25" style="139" customWidth="1"/>
    <col min="15880" max="16128" width="9.140625" style="139"/>
    <col min="16129" max="16129" width="6.28515625" style="139" customWidth="1"/>
    <col min="16130" max="16130" width="29.42578125" style="139" customWidth="1"/>
    <col min="16131" max="16131" width="10.140625" style="139" customWidth="1"/>
    <col min="16132" max="16132" width="9.140625" style="139"/>
    <col min="16133" max="16133" width="28.7109375" style="139" customWidth="1"/>
    <col min="16134" max="16134" width="13.85546875" style="139" customWidth="1"/>
    <col min="16135" max="16135" width="25" style="139" customWidth="1"/>
    <col min="16136" max="16384" width="9.140625" style="139"/>
  </cols>
  <sheetData>
    <row r="1" spans="1:7">
      <c r="A1" s="233" t="s">
        <v>101</v>
      </c>
      <c r="B1" s="233"/>
      <c r="C1" s="233"/>
      <c r="D1" s="233"/>
      <c r="E1" s="233"/>
      <c r="F1" s="233"/>
      <c r="G1" s="233"/>
    </row>
    <row r="2" spans="1:7" ht="29.25" customHeight="1">
      <c r="A2" s="234" t="s">
        <v>102</v>
      </c>
      <c r="B2" s="234"/>
      <c r="C2" s="234"/>
      <c r="D2" s="234"/>
      <c r="E2" s="234"/>
      <c r="F2" s="234"/>
      <c r="G2" s="234"/>
    </row>
    <row r="3" spans="1:7" ht="24.75" customHeight="1">
      <c r="A3" s="235" t="s">
        <v>103</v>
      </c>
      <c r="B3" s="235"/>
      <c r="C3" s="235"/>
      <c r="D3" s="235"/>
      <c r="E3" s="235"/>
      <c r="F3" s="235"/>
      <c r="G3" s="235"/>
    </row>
    <row r="4" spans="1:7" ht="12" customHeight="1">
      <c r="A4" s="140"/>
      <c r="B4" s="140"/>
      <c r="C4" s="140"/>
      <c r="D4" s="140"/>
      <c r="E4" s="140"/>
      <c r="F4" s="140"/>
      <c r="G4" s="140"/>
    </row>
    <row r="5" spans="1:7" ht="14.25" customHeight="1">
      <c r="A5" s="140"/>
      <c r="B5" s="140" t="s">
        <v>104</v>
      </c>
      <c r="C5" s="140"/>
      <c r="D5" s="140"/>
      <c r="E5" s="140"/>
      <c r="F5" s="140"/>
      <c r="G5" s="140"/>
    </row>
    <row r="6" spans="1:7">
      <c r="A6" s="141"/>
      <c r="B6" s="141"/>
      <c r="C6" s="141"/>
      <c r="D6" s="141"/>
      <c r="E6" s="141"/>
      <c r="F6" s="141"/>
      <c r="G6" s="141"/>
    </row>
    <row r="7" spans="1:7">
      <c r="A7" s="142" t="s">
        <v>105</v>
      </c>
      <c r="B7" s="143" t="s">
        <v>106</v>
      </c>
      <c r="C7" s="142" t="s">
        <v>107</v>
      </c>
      <c r="D7" s="142" t="s">
        <v>108</v>
      </c>
      <c r="E7" s="143" t="s">
        <v>109</v>
      </c>
      <c r="F7" s="142" t="s">
        <v>110</v>
      </c>
      <c r="G7" s="143" t="s">
        <v>111</v>
      </c>
    </row>
    <row r="8" spans="1:7">
      <c r="A8" s="144">
        <v>1</v>
      </c>
      <c r="B8" s="145">
        <v>2</v>
      </c>
      <c r="C8" s="144">
        <v>3</v>
      </c>
      <c r="D8" s="144">
        <v>4</v>
      </c>
      <c r="E8" s="145">
        <v>5</v>
      </c>
      <c r="F8" s="144">
        <v>6</v>
      </c>
      <c r="G8" s="145">
        <v>7</v>
      </c>
    </row>
    <row r="9" spans="1:7" ht="15" customHeight="1">
      <c r="A9" s="236" t="s">
        <v>112</v>
      </c>
      <c r="B9" s="237"/>
      <c r="C9" s="237"/>
      <c r="D9" s="237"/>
      <c r="E9" s="237"/>
      <c r="F9" s="237"/>
      <c r="G9" s="238"/>
    </row>
    <row r="10" spans="1:7">
      <c r="A10" s="146" t="s">
        <v>113</v>
      </c>
      <c r="B10" s="147" t="s">
        <v>114</v>
      </c>
      <c r="C10" s="148"/>
      <c r="D10" s="148"/>
      <c r="E10" s="147"/>
      <c r="F10" s="148"/>
      <c r="G10" s="147"/>
    </row>
    <row r="11" spans="1:7" ht="30">
      <c r="A11" s="146" t="s">
        <v>115</v>
      </c>
      <c r="B11" s="149" t="s">
        <v>116</v>
      </c>
      <c r="C11" s="239" t="s">
        <v>200</v>
      </c>
      <c r="D11" s="240"/>
      <c r="E11" s="240"/>
      <c r="F11" s="240"/>
      <c r="G11" s="241"/>
    </row>
    <row r="12" spans="1:7">
      <c r="A12" s="146" t="s">
        <v>117</v>
      </c>
      <c r="B12" s="149" t="s">
        <v>118</v>
      </c>
      <c r="C12" s="144" t="s">
        <v>119</v>
      </c>
      <c r="D12" s="144">
        <v>8</v>
      </c>
      <c r="E12" s="147"/>
      <c r="F12" s="148"/>
      <c r="G12" s="145" t="s">
        <v>120</v>
      </c>
    </row>
    <row r="13" spans="1:7" ht="30">
      <c r="A13" s="146" t="s">
        <v>121</v>
      </c>
      <c r="B13" s="149" t="s">
        <v>122</v>
      </c>
      <c r="C13" s="144" t="s">
        <v>123</v>
      </c>
      <c r="D13" s="144">
        <v>9</v>
      </c>
      <c r="E13" s="147" t="s">
        <v>124</v>
      </c>
      <c r="F13" s="148"/>
      <c r="G13" s="145" t="s">
        <v>120</v>
      </c>
    </row>
    <row r="14" spans="1:7" ht="30">
      <c r="A14" s="146" t="s">
        <v>125</v>
      </c>
      <c r="B14" s="149" t="s">
        <v>126</v>
      </c>
      <c r="C14" s="144" t="s">
        <v>127</v>
      </c>
      <c r="D14" s="144">
        <v>198</v>
      </c>
      <c r="E14" s="150" t="s">
        <v>128</v>
      </c>
      <c r="F14" s="148"/>
      <c r="G14" s="145" t="s">
        <v>120</v>
      </c>
    </row>
    <row r="15" spans="1:7" ht="45">
      <c r="A15" s="151" t="s">
        <v>129</v>
      </c>
      <c r="B15" s="152" t="s">
        <v>130</v>
      </c>
      <c r="C15" s="153" t="s">
        <v>131</v>
      </c>
      <c r="D15" s="153">
        <v>8</v>
      </c>
      <c r="E15" s="150"/>
      <c r="F15" s="154"/>
      <c r="G15" s="200" t="s">
        <v>211</v>
      </c>
    </row>
    <row r="16" spans="1:7">
      <c r="A16" s="242" t="s">
        <v>132</v>
      </c>
      <c r="B16" s="243"/>
      <c r="C16" s="243"/>
      <c r="D16" s="243"/>
      <c r="E16" s="243"/>
      <c r="F16" s="243"/>
      <c r="G16" s="244"/>
    </row>
    <row r="17" spans="1:7" ht="60">
      <c r="A17" s="146" t="s">
        <v>133</v>
      </c>
      <c r="B17" s="155" t="s">
        <v>193</v>
      </c>
      <c r="C17" s="144" t="s">
        <v>134</v>
      </c>
      <c r="D17" s="156">
        <v>1780.27</v>
      </c>
      <c r="E17" s="145" t="s">
        <v>135</v>
      </c>
      <c r="F17" s="157">
        <f>D17*2</f>
        <v>3560.54</v>
      </c>
      <c r="G17" s="145" t="s">
        <v>194</v>
      </c>
    </row>
    <row r="18" spans="1:7" ht="28.5">
      <c r="A18" s="158" t="s">
        <v>180</v>
      </c>
      <c r="B18" s="159" t="s">
        <v>136</v>
      </c>
      <c r="C18" s="142" t="s">
        <v>134</v>
      </c>
      <c r="D18" s="142"/>
      <c r="E18" s="143" t="s">
        <v>197</v>
      </c>
      <c r="F18" s="160">
        <f>D15*F17</f>
        <v>28484.32</v>
      </c>
      <c r="G18" s="145"/>
    </row>
    <row r="19" spans="1:7">
      <c r="A19" s="245" t="s">
        <v>137</v>
      </c>
      <c r="B19" s="246"/>
      <c r="C19" s="246"/>
      <c r="D19" s="246"/>
      <c r="E19" s="246"/>
      <c r="F19" s="246"/>
      <c r="G19" s="247"/>
    </row>
    <row r="20" spans="1:7" ht="120">
      <c r="A20" s="146" t="s">
        <v>138</v>
      </c>
      <c r="B20" s="150" t="s">
        <v>203</v>
      </c>
      <c r="C20" s="144" t="s">
        <v>127</v>
      </c>
      <c r="D20" s="144">
        <v>270</v>
      </c>
      <c r="E20" s="145" t="s">
        <v>198</v>
      </c>
      <c r="F20" s="161">
        <v>2500</v>
      </c>
      <c r="G20" s="162" t="s">
        <v>139</v>
      </c>
    </row>
    <row r="21" spans="1:7" ht="43.5">
      <c r="A21" s="158" t="s">
        <v>181</v>
      </c>
      <c r="B21" s="163" t="s">
        <v>140</v>
      </c>
      <c r="C21" s="142" t="s">
        <v>134</v>
      </c>
      <c r="D21" s="142"/>
      <c r="E21" s="143" t="s">
        <v>201</v>
      </c>
      <c r="F21" s="160">
        <f>D20*D15*F20</f>
        <v>5400000</v>
      </c>
      <c r="G21" s="163"/>
    </row>
    <row r="22" spans="1:7">
      <c r="A22" s="245" t="s">
        <v>141</v>
      </c>
      <c r="B22" s="246"/>
      <c r="C22" s="246"/>
      <c r="D22" s="246"/>
      <c r="E22" s="246"/>
      <c r="F22" s="246"/>
      <c r="G22" s="247"/>
    </row>
    <row r="23" spans="1:7" ht="150">
      <c r="A23" s="146" t="s">
        <v>142</v>
      </c>
      <c r="B23" s="150" t="s">
        <v>143</v>
      </c>
      <c r="C23" s="144" t="s">
        <v>127</v>
      </c>
      <c r="D23" s="144">
        <v>270</v>
      </c>
      <c r="E23" s="145" t="s">
        <v>198</v>
      </c>
      <c r="F23" s="161">
        <v>700</v>
      </c>
      <c r="G23" s="164" t="s">
        <v>144</v>
      </c>
    </row>
    <row r="24" spans="1:7" ht="42.75">
      <c r="A24" s="158" t="s">
        <v>145</v>
      </c>
      <c r="B24" s="165" t="s">
        <v>146</v>
      </c>
      <c r="C24" s="142" t="s">
        <v>134</v>
      </c>
      <c r="D24" s="142"/>
      <c r="E24" s="143" t="s">
        <v>199</v>
      </c>
      <c r="F24" s="160">
        <f>D23*D15*F23</f>
        <v>1512000</v>
      </c>
      <c r="G24" s="163"/>
    </row>
    <row r="25" spans="1:7" ht="29.25">
      <c r="A25" s="142"/>
      <c r="B25" s="166" t="s">
        <v>147</v>
      </c>
      <c r="C25" s="142" t="s">
        <v>134</v>
      </c>
      <c r="D25" s="142"/>
      <c r="E25" s="143"/>
      <c r="F25" s="160">
        <f>F18+F21+F24</f>
        <v>6940484.3200000003</v>
      </c>
      <c r="G25" s="143"/>
    </row>
    <row r="26" spans="1:7">
      <c r="A26" s="167"/>
      <c r="B26" s="168"/>
      <c r="C26" s="167"/>
      <c r="D26" s="167"/>
      <c r="E26" s="169"/>
      <c r="F26" s="170"/>
      <c r="G26" s="171"/>
    </row>
    <row r="27" spans="1:7">
      <c r="A27" s="167"/>
      <c r="B27" s="168"/>
      <c r="C27" s="167"/>
      <c r="D27" s="167"/>
      <c r="E27" s="169"/>
      <c r="F27" s="170"/>
      <c r="G27" s="171"/>
    </row>
    <row r="28" spans="1:7">
      <c r="B28" s="172" t="s">
        <v>148</v>
      </c>
      <c r="C28" s="172"/>
      <c r="D28" s="248" t="s">
        <v>149</v>
      </c>
      <c r="E28" s="248"/>
    </row>
    <row r="29" spans="1:7">
      <c r="B29" s="232" t="s">
        <v>150</v>
      </c>
      <c r="C29" s="232"/>
      <c r="D29" s="232"/>
      <c r="E29" s="232"/>
    </row>
    <row r="30" spans="1:7">
      <c r="B30" s="174"/>
      <c r="C30" s="175"/>
      <c r="D30" s="175"/>
      <c r="E30" s="175"/>
    </row>
    <row r="31" spans="1:7">
      <c r="B31" s="172" t="s">
        <v>151</v>
      </c>
      <c r="C31" s="172"/>
      <c r="D31" s="248" t="s">
        <v>152</v>
      </c>
      <c r="E31" s="248"/>
    </row>
    <row r="32" spans="1:7">
      <c r="B32" s="232" t="s">
        <v>150</v>
      </c>
      <c r="C32" s="232"/>
      <c r="D32" s="232"/>
      <c r="E32" s="232"/>
    </row>
    <row r="33" spans="2:5">
      <c r="B33" s="176"/>
      <c r="C33" s="175"/>
      <c r="D33" s="175"/>
      <c r="E33" s="175"/>
    </row>
  </sheetData>
  <mergeCells count="12">
    <mergeCell ref="B32:E32"/>
    <mergeCell ref="A1:G1"/>
    <mergeCell ref="A2:G2"/>
    <mergeCell ref="A3:G3"/>
    <mergeCell ref="A9:G9"/>
    <mergeCell ref="C11:G11"/>
    <mergeCell ref="A16:G16"/>
    <mergeCell ref="A19:G19"/>
    <mergeCell ref="A22:G22"/>
    <mergeCell ref="D28:E28"/>
    <mergeCell ref="B29:E29"/>
    <mergeCell ref="D31:E31"/>
  </mergeCells>
  <pageMargins left="0.70866141732283472" right="0.70866141732283472" top="0.74803149606299213" bottom="0.74803149606299213" header="0.31496062992125984" footer="0.31496062992125984"/>
  <pageSetup paperSize="9" scale="68" fitToWidth="0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49548-9B21-47B3-8BA2-C78713FE4ABB}">
  <dimension ref="A2:G28"/>
  <sheetViews>
    <sheetView tabSelected="1" view="pageBreakPreview" topLeftCell="A10" zoomScale="130" zoomScaleSheetLayoutView="130" workbookViewId="0">
      <selection activeCell="B22" sqref="B22:B23"/>
    </sheetView>
  </sheetViews>
  <sheetFormatPr defaultColWidth="8.7109375" defaultRowHeight="12.75"/>
  <cols>
    <col min="1" max="1" width="8.7109375" style="189"/>
    <col min="2" max="2" width="53.7109375" style="189" customWidth="1"/>
    <col min="3" max="3" width="17.7109375" style="189" customWidth="1"/>
    <col min="4" max="4" width="17.5703125" style="189" customWidth="1"/>
    <col min="5" max="257" width="8.7109375" style="178"/>
    <col min="258" max="258" width="51.28515625" style="178" customWidth="1"/>
    <col min="259" max="259" width="17.7109375" style="178" customWidth="1"/>
    <col min="260" max="260" width="17.5703125" style="178" customWidth="1"/>
    <col min="261" max="513" width="8.7109375" style="178"/>
    <col min="514" max="514" width="51.28515625" style="178" customWidth="1"/>
    <col min="515" max="515" width="17.7109375" style="178" customWidth="1"/>
    <col min="516" max="516" width="17.5703125" style="178" customWidth="1"/>
    <col min="517" max="769" width="8.7109375" style="178"/>
    <col min="770" max="770" width="51.28515625" style="178" customWidth="1"/>
    <col min="771" max="771" width="17.7109375" style="178" customWidth="1"/>
    <col min="772" max="772" width="17.5703125" style="178" customWidth="1"/>
    <col min="773" max="1025" width="8.7109375" style="178"/>
    <col min="1026" max="1026" width="51.28515625" style="178" customWidth="1"/>
    <col min="1027" max="1027" width="17.7109375" style="178" customWidth="1"/>
    <col min="1028" max="1028" width="17.5703125" style="178" customWidth="1"/>
    <col min="1029" max="1281" width="8.7109375" style="178"/>
    <col min="1282" max="1282" width="51.28515625" style="178" customWidth="1"/>
    <col min="1283" max="1283" width="17.7109375" style="178" customWidth="1"/>
    <col min="1284" max="1284" width="17.5703125" style="178" customWidth="1"/>
    <col min="1285" max="1537" width="8.7109375" style="178"/>
    <col min="1538" max="1538" width="51.28515625" style="178" customWidth="1"/>
    <col min="1539" max="1539" width="17.7109375" style="178" customWidth="1"/>
    <col min="1540" max="1540" width="17.5703125" style="178" customWidth="1"/>
    <col min="1541" max="1793" width="8.7109375" style="178"/>
    <col min="1794" max="1794" width="51.28515625" style="178" customWidth="1"/>
    <col min="1795" max="1795" width="17.7109375" style="178" customWidth="1"/>
    <col min="1796" max="1796" width="17.5703125" style="178" customWidth="1"/>
    <col min="1797" max="2049" width="8.7109375" style="178"/>
    <col min="2050" max="2050" width="51.28515625" style="178" customWidth="1"/>
    <col min="2051" max="2051" width="17.7109375" style="178" customWidth="1"/>
    <col min="2052" max="2052" width="17.5703125" style="178" customWidth="1"/>
    <col min="2053" max="2305" width="8.7109375" style="178"/>
    <col min="2306" max="2306" width="51.28515625" style="178" customWidth="1"/>
    <col min="2307" max="2307" width="17.7109375" style="178" customWidth="1"/>
    <col min="2308" max="2308" width="17.5703125" style="178" customWidth="1"/>
    <col min="2309" max="2561" width="8.7109375" style="178"/>
    <col min="2562" max="2562" width="51.28515625" style="178" customWidth="1"/>
    <col min="2563" max="2563" width="17.7109375" style="178" customWidth="1"/>
    <col min="2564" max="2564" width="17.5703125" style="178" customWidth="1"/>
    <col min="2565" max="2817" width="8.7109375" style="178"/>
    <col min="2818" max="2818" width="51.28515625" style="178" customWidth="1"/>
    <col min="2819" max="2819" width="17.7109375" style="178" customWidth="1"/>
    <col min="2820" max="2820" width="17.5703125" style="178" customWidth="1"/>
    <col min="2821" max="3073" width="8.7109375" style="178"/>
    <col min="3074" max="3074" width="51.28515625" style="178" customWidth="1"/>
    <col min="3075" max="3075" width="17.7109375" style="178" customWidth="1"/>
    <col min="3076" max="3076" width="17.5703125" style="178" customWidth="1"/>
    <col min="3077" max="3329" width="8.7109375" style="178"/>
    <col min="3330" max="3330" width="51.28515625" style="178" customWidth="1"/>
    <col min="3331" max="3331" width="17.7109375" style="178" customWidth="1"/>
    <col min="3332" max="3332" width="17.5703125" style="178" customWidth="1"/>
    <col min="3333" max="3585" width="8.7109375" style="178"/>
    <col min="3586" max="3586" width="51.28515625" style="178" customWidth="1"/>
    <col min="3587" max="3587" width="17.7109375" style="178" customWidth="1"/>
    <col min="3588" max="3588" width="17.5703125" style="178" customWidth="1"/>
    <col min="3589" max="3841" width="8.7109375" style="178"/>
    <col min="3842" max="3842" width="51.28515625" style="178" customWidth="1"/>
    <col min="3843" max="3843" width="17.7109375" style="178" customWidth="1"/>
    <col min="3844" max="3844" width="17.5703125" style="178" customWidth="1"/>
    <col min="3845" max="4097" width="8.7109375" style="178"/>
    <col min="4098" max="4098" width="51.28515625" style="178" customWidth="1"/>
    <col min="4099" max="4099" width="17.7109375" style="178" customWidth="1"/>
    <col min="4100" max="4100" width="17.5703125" style="178" customWidth="1"/>
    <col min="4101" max="4353" width="8.7109375" style="178"/>
    <col min="4354" max="4354" width="51.28515625" style="178" customWidth="1"/>
    <col min="4355" max="4355" width="17.7109375" style="178" customWidth="1"/>
    <col min="4356" max="4356" width="17.5703125" style="178" customWidth="1"/>
    <col min="4357" max="4609" width="8.7109375" style="178"/>
    <col min="4610" max="4610" width="51.28515625" style="178" customWidth="1"/>
    <col min="4611" max="4611" width="17.7109375" style="178" customWidth="1"/>
    <col min="4612" max="4612" width="17.5703125" style="178" customWidth="1"/>
    <col min="4613" max="4865" width="8.7109375" style="178"/>
    <col min="4866" max="4866" width="51.28515625" style="178" customWidth="1"/>
    <col min="4867" max="4867" width="17.7109375" style="178" customWidth="1"/>
    <col min="4868" max="4868" width="17.5703125" style="178" customWidth="1"/>
    <col min="4869" max="5121" width="8.7109375" style="178"/>
    <col min="5122" max="5122" width="51.28515625" style="178" customWidth="1"/>
    <col min="5123" max="5123" width="17.7109375" style="178" customWidth="1"/>
    <col min="5124" max="5124" width="17.5703125" style="178" customWidth="1"/>
    <col min="5125" max="5377" width="8.7109375" style="178"/>
    <col min="5378" max="5378" width="51.28515625" style="178" customWidth="1"/>
    <col min="5379" max="5379" width="17.7109375" style="178" customWidth="1"/>
    <col min="5380" max="5380" width="17.5703125" style="178" customWidth="1"/>
    <col min="5381" max="5633" width="8.7109375" style="178"/>
    <col min="5634" max="5634" width="51.28515625" style="178" customWidth="1"/>
    <col min="5635" max="5635" width="17.7109375" style="178" customWidth="1"/>
    <col min="5636" max="5636" width="17.5703125" style="178" customWidth="1"/>
    <col min="5637" max="5889" width="8.7109375" style="178"/>
    <col min="5890" max="5890" width="51.28515625" style="178" customWidth="1"/>
    <col min="5891" max="5891" width="17.7109375" style="178" customWidth="1"/>
    <col min="5892" max="5892" width="17.5703125" style="178" customWidth="1"/>
    <col min="5893" max="6145" width="8.7109375" style="178"/>
    <col min="6146" max="6146" width="51.28515625" style="178" customWidth="1"/>
    <col min="6147" max="6147" width="17.7109375" style="178" customWidth="1"/>
    <col min="6148" max="6148" width="17.5703125" style="178" customWidth="1"/>
    <col min="6149" max="6401" width="8.7109375" style="178"/>
    <col min="6402" max="6402" width="51.28515625" style="178" customWidth="1"/>
    <col min="6403" max="6403" width="17.7109375" style="178" customWidth="1"/>
    <col min="6404" max="6404" width="17.5703125" style="178" customWidth="1"/>
    <col min="6405" max="6657" width="8.7109375" style="178"/>
    <col min="6658" max="6658" width="51.28515625" style="178" customWidth="1"/>
    <col min="6659" max="6659" width="17.7109375" style="178" customWidth="1"/>
    <col min="6660" max="6660" width="17.5703125" style="178" customWidth="1"/>
    <col min="6661" max="6913" width="8.7109375" style="178"/>
    <col min="6914" max="6914" width="51.28515625" style="178" customWidth="1"/>
    <col min="6915" max="6915" width="17.7109375" style="178" customWidth="1"/>
    <col min="6916" max="6916" width="17.5703125" style="178" customWidth="1"/>
    <col min="6917" max="7169" width="8.7109375" style="178"/>
    <col min="7170" max="7170" width="51.28515625" style="178" customWidth="1"/>
    <col min="7171" max="7171" width="17.7109375" style="178" customWidth="1"/>
    <col min="7172" max="7172" width="17.5703125" style="178" customWidth="1"/>
    <col min="7173" max="7425" width="8.7109375" style="178"/>
    <col min="7426" max="7426" width="51.28515625" style="178" customWidth="1"/>
    <col min="7427" max="7427" width="17.7109375" style="178" customWidth="1"/>
    <col min="7428" max="7428" width="17.5703125" style="178" customWidth="1"/>
    <col min="7429" max="7681" width="8.7109375" style="178"/>
    <col min="7682" max="7682" width="51.28515625" style="178" customWidth="1"/>
    <col min="7683" max="7683" width="17.7109375" style="178" customWidth="1"/>
    <col min="7684" max="7684" width="17.5703125" style="178" customWidth="1"/>
    <col min="7685" max="7937" width="8.7109375" style="178"/>
    <col min="7938" max="7938" width="51.28515625" style="178" customWidth="1"/>
    <col min="7939" max="7939" width="17.7109375" style="178" customWidth="1"/>
    <col min="7940" max="7940" width="17.5703125" style="178" customWidth="1"/>
    <col min="7941" max="8193" width="8.7109375" style="178"/>
    <col min="8194" max="8194" width="51.28515625" style="178" customWidth="1"/>
    <col min="8195" max="8195" width="17.7109375" style="178" customWidth="1"/>
    <col min="8196" max="8196" width="17.5703125" style="178" customWidth="1"/>
    <col min="8197" max="8449" width="8.7109375" style="178"/>
    <col min="8450" max="8450" width="51.28515625" style="178" customWidth="1"/>
    <col min="8451" max="8451" width="17.7109375" style="178" customWidth="1"/>
    <col min="8452" max="8452" width="17.5703125" style="178" customWidth="1"/>
    <col min="8453" max="8705" width="8.7109375" style="178"/>
    <col min="8706" max="8706" width="51.28515625" style="178" customWidth="1"/>
    <col min="8707" max="8707" width="17.7109375" style="178" customWidth="1"/>
    <col min="8708" max="8708" width="17.5703125" style="178" customWidth="1"/>
    <col min="8709" max="8961" width="8.7109375" style="178"/>
    <col min="8962" max="8962" width="51.28515625" style="178" customWidth="1"/>
    <col min="8963" max="8963" width="17.7109375" style="178" customWidth="1"/>
    <col min="8964" max="8964" width="17.5703125" style="178" customWidth="1"/>
    <col min="8965" max="9217" width="8.7109375" style="178"/>
    <col min="9218" max="9218" width="51.28515625" style="178" customWidth="1"/>
    <col min="9219" max="9219" width="17.7109375" style="178" customWidth="1"/>
    <col min="9220" max="9220" width="17.5703125" style="178" customWidth="1"/>
    <col min="9221" max="9473" width="8.7109375" style="178"/>
    <col min="9474" max="9474" width="51.28515625" style="178" customWidth="1"/>
    <col min="9475" max="9475" width="17.7109375" style="178" customWidth="1"/>
    <col min="9476" max="9476" width="17.5703125" style="178" customWidth="1"/>
    <col min="9477" max="9729" width="8.7109375" style="178"/>
    <col min="9730" max="9730" width="51.28515625" style="178" customWidth="1"/>
    <col min="9731" max="9731" width="17.7109375" style="178" customWidth="1"/>
    <col min="9732" max="9732" width="17.5703125" style="178" customWidth="1"/>
    <col min="9733" max="9985" width="8.7109375" style="178"/>
    <col min="9986" max="9986" width="51.28515625" style="178" customWidth="1"/>
    <col min="9987" max="9987" width="17.7109375" style="178" customWidth="1"/>
    <col min="9988" max="9988" width="17.5703125" style="178" customWidth="1"/>
    <col min="9989" max="10241" width="8.7109375" style="178"/>
    <col min="10242" max="10242" width="51.28515625" style="178" customWidth="1"/>
    <col min="10243" max="10243" width="17.7109375" style="178" customWidth="1"/>
    <col min="10244" max="10244" width="17.5703125" style="178" customWidth="1"/>
    <col min="10245" max="10497" width="8.7109375" style="178"/>
    <col min="10498" max="10498" width="51.28515625" style="178" customWidth="1"/>
    <col min="10499" max="10499" width="17.7109375" style="178" customWidth="1"/>
    <col min="10500" max="10500" width="17.5703125" style="178" customWidth="1"/>
    <col min="10501" max="10753" width="8.7109375" style="178"/>
    <col min="10754" max="10754" width="51.28515625" style="178" customWidth="1"/>
    <col min="10755" max="10755" width="17.7109375" style="178" customWidth="1"/>
    <col min="10756" max="10756" width="17.5703125" style="178" customWidth="1"/>
    <col min="10757" max="11009" width="8.7109375" style="178"/>
    <col min="11010" max="11010" width="51.28515625" style="178" customWidth="1"/>
    <col min="11011" max="11011" width="17.7109375" style="178" customWidth="1"/>
    <col min="11012" max="11012" width="17.5703125" style="178" customWidth="1"/>
    <col min="11013" max="11265" width="8.7109375" style="178"/>
    <col min="11266" max="11266" width="51.28515625" style="178" customWidth="1"/>
    <col min="11267" max="11267" width="17.7109375" style="178" customWidth="1"/>
    <col min="11268" max="11268" width="17.5703125" style="178" customWidth="1"/>
    <col min="11269" max="11521" width="8.7109375" style="178"/>
    <col min="11522" max="11522" width="51.28515625" style="178" customWidth="1"/>
    <col min="11523" max="11523" width="17.7109375" style="178" customWidth="1"/>
    <col min="11524" max="11524" width="17.5703125" style="178" customWidth="1"/>
    <col min="11525" max="11777" width="8.7109375" style="178"/>
    <col min="11778" max="11778" width="51.28515625" style="178" customWidth="1"/>
    <col min="11779" max="11779" width="17.7109375" style="178" customWidth="1"/>
    <col min="11780" max="11780" width="17.5703125" style="178" customWidth="1"/>
    <col min="11781" max="12033" width="8.7109375" style="178"/>
    <col min="12034" max="12034" width="51.28515625" style="178" customWidth="1"/>
    <col min="12035" max="12035" width="17.7109375" style="178" customWidth="1"/>
    <col min="12036" max="12036" width="17.5703125" style="178" customWidth="1"/>
    <col min="12037" max="12289" width="8.7109375" style="178"/>
    <col min="12290" max="12290" width="51.28515625" style="178" customWidth="1"/>
    <col min="12291" max="12291" width="17.7109375" style="178" customWidth="1"/>
    <col min="12292" max="12292" width="17.5703125" style="178" customWidth="1"/>
    <col min="12293" max="12545" width="8.7109375" style="178"/>
    <col min="12546" max="12546" width="51.28515625" style="178" customWidth="1"/>
    <col min="12547" max="12547" width="17.7109375" style="178" customWidth="1"/>
    <col min="12548" max="12548" width="17.5703125" style="178" customWidth="1"/>
    <col min="12549" max="12801" width="8.7109375" style="178"/>
    <col min="12802" max="12802" width="51.28515625" style="178" customWidth="1"/>
    <col min="12803" max="12803" width="17.7109375" style="178" customWidth="1"/>
    <col min="12804" max="12804" width="17.5703125" style="178" customWidth="1"/>
    <col min="12805" max="13057" width="8.7109375" style="178"/>
    <col min="13058" max="13058" width="51.28515625" style="178" customWidth="1"/>
    <col min="13059" max="13059" width="17.7109375" style="178" customWidth="1"/>
    <col min="13060" max="13060" width="17.5703125" style="178" customWidth="1"/>
    <col min="13061" max="13313" width="8.7109375" style="178"/>
    <col min="13314" max="13314" width="51.28515625" style="178" customWidth="1"/>
    <col min="13315" max="13315" width="17.7109375" style="178" customWidth="1"/>
    <col min="13316" max="13316" width="17.5703125" style="178" customWidth="1"/>
    <col min="13317" max="13569" width="8.7109375" style="178"/>
    <col min="13570" max="13570" width="51.28515625" style="178" customWidth="1"/>
    <col min="13571" max="13571" width="17.7109375" style="178" customWidth="1"/>
    <col min="13572" max="13572" width="17.5703125" style="178" customWidth="1"/>
    <col min="13573" max="13825" width="8.7109375" style="178"/>
    <col min="13826" max="13826" width="51.28515625" style="178" customWidth="1"/>
    <col min="13827" max="13827" width="17.7109375" style="178" customWidth="1"/>
    <col min="13828" max="13828" width="17.5703125" style="178" customWidth="1"/>
    <col min="13829" max="14081" width="8.7109375" style="178"/>
    <col min="14082" max="14082" width="51.28515625" style="178" customWidth="1"/>
    <col min="14083" max="14083" width="17.7109375" style="178" customWidth="1"/>
    <col min="14084" max="14084" width="17.5703125" style="178" customWidth="1"/>
    <col min="14085" max="14337" width="8.7109375" style="178"/>
    <col min="14338" max="14338" width="51.28515625" style="178" customWidth="1"/>
    <col min="14339" max="14339" width="17.7109375" style="178" customWidth="1"/>
    <col min="14340" max="14340" width="17.5703125" style="178" customWidth="1"/>
    <col min="14341" max="14593" width="8.7109375" style="178"/>
    <col min="14594" max="14594" width="51.28515625" style="178" customWidth="1"/>
    <col min="14595" max="14595" width="17.7109375" style="178" customWidth="1"/>
    <col min="14596" max="14596" width="17.5703125" style="178" customWidth="1"/>
    <col min="14597" max="14849" width="8.7109375" style="178"/>
    <col min="14850" max="14850" width="51.28515625" style="178" customWidth="1"/>
    <col min="14851" max="14851" width="17.7109375" style="178" customWidth="1"/>
    <col min="14852" max="14852" width="17.5703125" style="178" customWidth="1"/>
    <col min="14853" max="15105" width="8.7109375" style="178"/>
    <col min="15106" max="15106" width="51.28515625" style="178" customWidth="1"/>
    <col min="15107" max="15107" width="17.7109375" style="178" customWidth="1"/>
    <col min="15108" max="15108" width="17.5703125" style="178" customWidth="1"/>
    <col min="15109" max="15361" width="8.7109375" style="178"/>
    <col min="15362" max="15362" width="51.28515625" style="178" customWidth="1"/>
    <col min="15363" max="15363" width="17.7109375" style="178" customWidth="1"/>
    <col min="15364" max="15364" width="17.5703125" style="178" customWidth="1"/>
    <col min="15365" max="15617" width="8.7109375" style="178"/>
    <col min="15618" max="15618" width="51.28515625" style="178" customWidth="1"/>
    <col min="15619" max="15619" width="17.7109375" style="178" customWidth="1"/>
    <col min="15620" max="15620" width="17.5703125" style="178" customWidth="1"/>
    <col min="15621" max="15873" width="8.7109375" style="178"/>
    <col min="15874" max="15874" width="51.28515625" style="178" customWidth="1"/>
    <col min="15875" max="15875" width="17.7109375" style="178" customWidth="1"/>
    <col min="15876" max="15876" width="17.5703125" style="178" customWidth="1"/>
    <col min="15877" max="16129" width="8.7109375" style="178"/>
    <col min="16130" max="16130" width="51.28515625" style="178" customWidth="1"/>
    <col min="16131" max="16131" width="17.7109375" style="178" customWidth="1"/>
    <col min="16132" max="16132" width="17.5703125" style="178" customWidth="1"/>
    <col min="16133" max="16384" width="8.7109375" style="178"/>
  </cols>
  <sheetData>
    <row r="2" spans="1:7" ht="14.25">
      <c r="A2" s="249" t="s">
        <v>169</v>
      </c>
      <c r="B2" s="249"/>
      <c r="C2" s="249"/>
      <c r="D2" s="249"/>
      <c r="E2" s="177"/>
      <c r="F2" s="177"/>
      <c r="G2" s="177"/>
    </row>
    <row r="3" spans="1:7" ht="27" customHeight="1">
      <c r="A3" s="250" t="s">
        <v>170</v>
      </c>
      <c r="B3" s="250"/>
      <c r="C3" s="250"/>
      <c r="D3" s="250"/>
      <c r="E3" s="177"/>
      <c r="F3" s="177"/>
      <c r="G3" s="177"/>
    </row>
    <row r="4" spans="1:7" ht="15.75">
      <c r="A4" s="179"/>
      <c r="B4" s="179"/>
      <c r="C4" s="179"/>
      <c r="D4" s="179"/>
    </row>
    <row r="5" spans="1:7" ht="24" customHeight="1">
      <c r="A5" s="251" t="s">
        <v>153</v>
      </c>
      <c r="B5" s="251"/>
      <c r="C5" s="251"/>
      <c r="D5" s="251"/>
      <c r="E5" s="251"/>
      <c r="F5" s="251"/>
      <c r="G5" s="251"/>
    </row>
    <row r="6" spans="1:7" ht="15.75">
      <c r="A6" s="180" t="s">
        <v>154</v>
      </c>
      <c r="B6" s="179"/>
      <c r="C6" s="179"/>
      <c r="D6" s="179"/>
    </row>
    <row r="7" spans="1:7" ht="15.75">
      <c r="A7" s="181" t="s">
        <v>155</v>
      </c>
      <c r="B7" s="179"/>
      <c r="C7" s="179"/>
      <c r="D7" s="179"/>
    </row>
    <row r="8" spans="1:7">
      <c r="A8" s="182"/>
      <c r="B8" s="182"/>
      <c r="C8" s="182"/>
      <c r="D8" s="182"/>
    </row>
    <row r="9" spans="1:7" ht="15.75">
      <c r="A9" s="183" t="s">
        <v>156</v>
      </c>
      <c r="B9" s="183" t="s">
        <v>157</v>
      </c>
      <c r="C9" s="183" t="s">
        <v>158</v>
      </c>
      <c r="D9" s="183" t="s">
        <v>159</v>
      </c>
    </row>
    <row r="10" spans="1:7" ht="48" customHeight="1">
      <c r="A10" s="184">
        <v>1</v>
      </c>
      <c r="B10" s="185" t="s">
        <v>171</v>
      </c>
      <c r="C10" s="184">
        <v>79</v>
      </c>
      <c r="D10" s="184" t="s">
        <v>160</v>
      </c>
    </row>
    <row r="11" spans="1:7" ht="36" customHeight="1">
      <c r="A11" s="184">
        <v>2</v>
      </c>
      <c r="B11" s="185" t="s">
        <v>172</v>
      </c>
      <c r="C11" s="184">
        <v>2</v>
      </c>
      <c r="D11" s="184" t="s">
        <v>161</v>
      </c>
    </row>
    <row r="12" spans="1:7" ht="31.5">
      <c r="A12" s="184">
        <v>3</v>
      </c>
      <c r="B12" s="185" t="s">
        <v>173</v>
      </c>
      <c r="C12" s="184">
        <v>9</v>
      </c>
      <c r="D12" s="184" t="s">
        <v>174</v>
      </c>
    </row>
    <row r="13" spans="1:7" ht="15.75">
      <c r="A13" s="184">
        <v>4</v>
      </c>
      <c r="B13" s="185" t="s">
        <v>175</v>
      </c>
      <c r="C13" s="184">
        <v>22</v>
      </c>
      <c r="D13" s="184" t="s">
        <v>176</v>
      </c>
    </row>
    <row r="14" spans="1:7" ht="31.5">
      <c r="A14" s="184">
        <v>5</v>
      </c>
      <c r="B14" s="185" t="s">
        <v>162</v>
      </c>
      <c r="C14" s="184">
        <v>1</v>
      </c>
      <c r="D14" s="184" t="s">
        <v>163</v>
      </c>
    </row>
    <row r="15" spans="1:7" ht="63">
      <c r="A15" s="184">
        <v>6</v>
      </c>
      <c r="B15" s="185" t="s">
        <v>177</v>
      </c>
      <c r="C15" s="186">
        <f>C11*C13*C12*C14</f>
        <v>396</v>
      </c>
      <c r="D15" s="184" t="s">
        <v>164</v>
      </c>
    </row>
    <row r="16" spans="1:7" ht="31.5">
      <c r="A16" s="184">
        <v>7</v>
      </c>
      <c r="B16" s="185" t="s">
        <v>178</v>
      </c>
      <c r="C16" s="184">
        <f>ROUND(C10*C15,2)</f>
        <v>31284</v>
      </c>
      <c r="D16" s="184" t="s">
        <v>160</v>
      </c>
    </row>
    <row r="17" spans="1:7" ht="25.5" customHeight="1">
      <c r="A17" s="184">
        <v>8</v>
      </c>
      <c r="B17" s="185" t="s">
        <v>165</v>
      </c>
      <c r="C17" s="184">
        <v>40</v>
      </c>
      <c r="D17" s="184" t="s">
        <v>166</v>
      </c>
    </row>
    <row r="18" spans="1:7" ht="36" customHeight="1">
      <c r="A18" s="184">
        <v>9</v>
      </c>
      <c r="B18" s="185" t="s">
        <v>179</v>
      </c>
      <c r="C18" s="187">
        <f>C10/C17*C15</f>
        <v>782.1</v>
      </c>
      <c r="D18" s="184" t="s">
        <v>167</v>
      </c>
    </row>
    <row r="19" spans="1:7" ht="31.5">
      <c r="A19" s="184">
        <v>10</v>
      </c>
      <c r="B19" s="185" t="s">
        <v>195</v>
      </c>
      <c r="C19" s="184">
        <v>2883.39</v>
      </c>
      <c r="D19" s="184" t="s">
        <v>168</v>
      </c>
    </row>
    <row r="20" spans="1:7" ht="12.75" customHeight="1">
      <c r="A20" s="252">
        <v>11</v>
      </c>
      <c r="B20" s="253" t="s">
        <v>196</v>
      </c>
      <c r="C20" s="254">
        <f>ROUND(C18*C19,2)</f>
        <v>2255099.3199999998</v>
      </c>
      <c r="D20" s="252" t="s">
        <v>134</v>
      </c>
    </row>
    <row r="21" spans="1:7" ht="42.75" customHeight="1">
      <c r="A21" s="252"/>
      <c r="B21" s="253"/>
      <c r="C21" s="254"/>
      <c r="D21" s="252"/>
    </row>
    <row r="23" spans="1:7" ht="15">
      <c r="A23" s="175"/>
      <c r="B23" s="175"/>
      <c r="C23" s="175"/>
      <c r="D23" s="175"/>
      <c r="E23" s="175"/>
      <c r="F23" s="175"/>
      <c r="G23" s="175"/>
    </row>
    <row r="24" spans="1:7" ht="15">
      <c r="A24" s="175"/>
      <c r="B24" s="172" t="s">
        <v>148</v>
      </c>
      <c r="C24" s="188" t="s">
        <v>149</v>
      </c>
      <c r="E24" s="188"/>
      <c r="F24" s="190"/>
      <c r="G24" s="190"/>
    </row>
    <row r="25" spans="1:7" ht="15">
      <c r="A25" s="175"/>
      <c r="B25" s="191" t="s">
        <v>150</v>
      </c>
      <c r="C25" s="191"/>
      <c r="E25" s="191"/>
      <c r="F25" s="175"/>
      <c r="G25" s="175"/>
    </row>
    <row r="26" spans="1:7" ht="15">
      <c r="A26" s="174"/>
      <c r="B26" s="174"/>
      <c r="C26" s="175"/>
      <c r="E26" s="175"/>
      <c r="F26" s="175"/>
      <c r="G26" s="175"/>
    </row>
    <row r="27" spans="1:7">
      <c r="A27" s="174"/>
      <c r="B27" s="172" t="s">
        <v>151</v>
      </c>
      <c r="C27" s="188" t="s">
        <v>152</v>
      </c>
      <c r="E27" s="188"/>
      <c r="F27" s="188"/>
      <c r="G27" s="188"/>
    </row>
    <row r="28" spans="1:7" ht="15">
      <c r="A28" s="174"/>
      <c r="B28" s="191" t="s">
        <v>150</v>
      </c>
      <c r="C28" s="191"/>
      <c r="E28" s="191"/>
      <c r="F28" s="175"/>
      <c r="G28" s="175"/>
    </row>
  </sheetData>
  <sheetProtection selectLockedCells="1" selectUnlockedCells="1"/>
  <mergeCells count="7">
    <mergeCell ref="A2:D2"/>
    <mergeCell ref="A3:D3"/>
    <mergeCell ref="A5:G5"/>
    <mergeCell ref="A20:A21"/>
    <mergeCell ref="B20:B21"/>
    <mergeCell ref="C20:C21"/>
    <mergeCell ref="D20:D21"/>
  </mergeCells>
  <pageMargins left="0.78749999999999998" right="0.19652777777777777" top="0.78749999999999998" bottom="0.78749999999999998" header="0.51180555555555551" footer="0.51180555555555551"/>
  <pageSetup paperSize="9" scale="94" firstPageNumber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50552-A1B0-4BCF-877F-AED09363ECAA}">
  <dimension ref="A2:G36"/>
  <sheetViews>
    <sheetView tabSelected="1" view="pageBreakPreview" topLeftCell="A22" zoomScaleSheetLayoutView="100" workbookViewId="0">
      <selection activeCell="B22" sqref="B22:B23"/>
    </sheetView>
  </sheetViews>
  <sheetFormatPr defaultColWidth="8.7109375" defaultRowHeight="12.75"/>
  <cols>
    <col min="1" max="1" width="8.7109375" style="189"/>
    <col min="2" max="2" width="64" style="189" customWidth="1"/>
    <col min="3" max="3" width="17.7109375" style="189" customWidth="1"/>
    <col min="4" max="4" width="17.5703125" style="189" customWidth="1"/>
    <col min="5" max="257" width="8.7109375" style="178"/>
    <col min="258" max="258" width="51.28515625" style="178" customWidth="1"/>
    <col min="259" max="259" width="17.7109375" style="178" customWidth="1"/>
    <col min="260" max="260" width="17.5703125" style="178" customWidth="1"/>
    <col min="261" max="513" width="8.7109375" style="178"/>
    <col min="514" max="514" width="51.28515625" style="178" customWidth="1"/>
    <col min="515" max="515" width="17.7109375" style="178" customWidth="1"/>
    <col min="516" max="516" width="17.5703125" style="178" customWidth="1"/>
    <col min="517" max="769" width="8.7109375" style="178"/>
    <col min="770" max="770" width="51.28515625" style="178" customWidth="1"/>
    <col min="771" max="771" width="17.7109375" style="178" customWidth="1"/>
    <col min="772" max="772" width="17.5703125" style="178" customWidth="1"/>
    <col min="773" max="1025" width="8.7109375" style="178"/>
    <col min="1026" max="1026" width="51.28515625" style="178" customWidth="1"/>
    <col min="1027" max="1027" width="17.7109375" style="178" customWidth="1"/>
    <col min="1028" max="1028" width="17.5703125" style="178" customWidth="1"/>
    <col min="1029" max="1281" width="8.7109375" style="178"/>
    <col min="1282" max="1282" width="51.28515625" style="178" customWidth="1"/>
    <col min="1283" max="1283" width="17.7109375" style="178" customWidth="1"/>
    <col min="1284" max="1284" width="17.5703125" style="178" customWidth="1"/>
    <col min="1285" max="1537" width="8.7109375" style="178"/>
    <col min="1538" max="1538" width="51.28515625" style="178" customWidth="1"/>
    <col min="1539" max="1539" width="17.7109375" style="178" customWidth="1"/>
    <col min="1540" max="1540" width="17.5703125" style="178" customWidth="1"/>
    <col min="1541" max="1793" width="8.7109375" style="178"/>
    <col min="1794" max="1794" width="51.28515625" style="178" customWidth="1"/>
    <col min="1795" max="1795" width="17.7109375" style="178" customWidth="1"/>
    <col min="1796" max="1796" width="17.5703125" style="178" customWidth="1"/>
    <col min="1797" max="2049" width="8.7109375" style="178"/>
    <col min="2050" max="2050" width="51.28515625" style="178" customWidth="1"/>
    <col min="2051" max="2051" width="17.7109375" style="178" customWidth="1"/>
    <col min="2052" max="2052" width="17.5703125" style="178" customWidth="1"/>
    <col min="2053" max="2305" width="8.7109375" style="178"/>
    <col min="2306" max="2306" width="51.28515625" style="178" customWidth="1"/>
    <col min="2307" max="2307" width="17.7109375" style="178" customWidth="1"/>
    <col min="2308" max="2308" width="17.5703125" style="178" customWidth="1"/>
    <col min="2309" max="2561" width="8.7109375" style="178"/>
    <col min="2562" max="2562" width="51.28515625" style="178" customWidth="1"/>
    <col min="2563" max="2563" width="17.7109375" style="178" customWidth="1"/>
    <col min="2564" max="2564" width="17.5703125" style="178" customWidth="1"/>
    <col min="2565" max="2817" width="8.7109375" style="178"/>
    <col min="2818" max="2818" width="51.28515625" style="178" customWidth="1"/>
    <col min="2819" max="2819" width="17.7109375" style="178" customWidth="1"/>
    <col min="2820" max="2820" width="17.5703125" style="178" customWidth="1"/>
    <col min="2821" max="3073" width="8.7109375" style="178"/>
    <col min="3074" max="3074" width="51.28515625" style="178" customWidth="1"/>
    <col min="3075" max="3075" width="17.7109375" style="178" customWidth="1"/>
    <col min="3076" max="3076" width="17.5703125" style="178" customWidth="1"/>
    <col min="3077" max="3329" width="8.7109375" style="178"/>
    <col min="3330" max="3330" width="51.28515625" style="178" customWidth="1"/>
    <col min="3331" max="3331" width="17.7109375" style="178" customWidth="1"/>
    <col min="3332" max="3332" width="17.5703125" style="178" customWidth="1"/>
    <col min="3333" max="3585" width="8.7109375" style="178"/>
    <col min="3586" max="3586" width="51.28515625" style="178" customWidth="1"/>
    <col min="3587" max="3587" width="17.7109375" style="178" customWidth="1"/>
    <col min="3588" max="3588" width="17.5703125" style="178" customWidth="1"/>
    <col min="3589" max="3841" width="8.7109375" style="178"/>
    <col min="3842" max="3842" width="51.28515625" style="178" customWidth="1"/>
    <col min="3843" max="3843" width="17.7109375" style="178" customWidth="1"/>
    <col min="3844" max="3844" width="17.5703125" style="178" customWidth="1"/>
    <col min="3845" max="4097" width="8.7109375" style="178"/>
    <col min="4098" max="4098" width="51.28515625" style="178" customWidth="1"/>
    <col min="4099" max="4099" width="17.7109375" style="178" customWidth="1"/>
    <col min="4100" max="4100" width="17.5703125" style="178" customWidth="1"/>
    <col min="4101" max="4353" width="8.7109375" style="178"/>
    <col min="4354" max="4354" width="51.28515625" style="178" customWidth="1"/>
    <col min="4355" max="4355" width="17.7109375" style="178" customWidth="1"/>
    <col min="4356" max="4356" width="17.5703125" style="178" customWidth="1"/>
    <col min="4357" max="4609" width="8.7109375" style="178"/>
    <col min="4610" max="4610" width="51.28515625" style="178" customWidth="1"/>
    <col min="4611" max="4611" width="17.7109375" style="178" customWidth="1"/>
    <col min="4612" max="4612" width="17.5703125" style="178" customWidth="1"/>
    <col min="4613" max="4865" width="8.7109375" style="178"/>
    <col min="4866" max="4866" width="51.28515625" style="178" customWidth="1"/>
    <col min="4867" max="4867" width="17.7109375" style="178" customWidth="1"/>
    <col min="4868" max="4868" width="17.5703125" style="178" customWidth="1"/>
    <col min="4869" max="5121" width="8.7109375" style="178"/>
    <col min="5122" max="5122" width="51.28515625" style="178" customWidth="1"/>
    <col min="5123" max="5123" width="17.7109375" style="178" customWidth="1"/>
    <col min="5124" max="5124" width="17.5703125" style="178" customWidth="1"/>
    <col min="5125" max="5377" width="8.7109375" style="178"/>
    <col min="5378" max="5378" width="51.28515625" style="178" customWidth="1"/>
    <col min="5379" max="5379" width="17.7109375" style="178" customWidth="1"/>
    <col min="5380" max="5380" width="17.5703125" style="178" customWidth="1"/>
    <col min="5381" max="5633" width="8.7109375" style="178"/>
    <col min="5634" max="5634" width="51.28515625" style="178" customWidth="1"/>
    <col min="5635" max="5635" width="17.7109375" style="178" customWidth="1"/>
    <col min="5636" max="5636" width="17.5703125" style="178" customWidth="1"/>
    <col min="5637" max="5889" width="8.7109375" style="178"/>
    <col min="5890" max="5890" width="51.28515625" style="178" customWidth="1"/>
    <col min="5891" max="5891" width="17.7109375" style="178" customWidth="1"/>
    <col min="5892" max="5892" width="17.5703125" style="178" customWidth="1"/>
    <col min="5893" max="6145" width="8.7109375" style="178"/>
    <col min="6146" max="6146" width="51.28515625" style="178" customWidth="1"/>
    <col min="6147" max="6147" width="17.7109375" style="178" customWidth="1"/>
    <col min="6148" max="6148" width="17.5703125" style="178" customWidth="1"/>
    <col min="6149" max="6401" width="8.7109375" style="178"/>
    <col min="6402" max="6402" width="51.28515625" style="178" customWidth="1"/>
    <col min="6403" max="6403" width="17.7109375" style="178" customWidth="1"/>
    <col min="6404" max="6404" width="17.5703125" style="178" customWidth="1"/>
    <col min="6405" max="6657" width="8.7109375" style="178"/>
    <col min="6658" max="6658" width="51.28515625" style="178" customWidth="1"/>
    <col min="6659" max="6659" width="17.7109375" style="178" customWidth="1"/>
    <col min="6660" max="6660" width="17.5703125" style="178" customWidth="1"/>
    <col min="6661" max="6913" width="8.7109375" style="178"/>
    <col min="6914" max="6914" width="51.28515625" style="178" customWidth="1"/>
    <col min="6915" max="6915" width="17.7109375" style="178" customWidth="1"/>
    <col min="6916" max="6916" width="17.5703125" style="178" customWidth="1"/>
    <col min="6917" max="7169" width="8.7109375" style="178"/>
    <col min="7170" max="7170" width="51.28515625" style="178" customWidth="1"/>
    <col min="7171" max="7171" width="17.7109375" style="178" customWidth="1"/>
    <col min="7172" max="7172" width="17.5703125" style="178" customWidth="1"/>
    <col min="7173" max="7425" width="8.7109375" style="178"/>
    <col min="7426" max="7426" width="51.28515625" style="178" customWidth="1"/>
    <col min="7427" max="7427" width="17.7109375" style="178" customWidth="1"/>
    <col min="7428" max="7428" width="17.5703125" style="178" customWidth="1"/>
    <col min="7429" max="7681" width="8.7109375" style="178"/>
    <col min="7682" max="7682" width="51.28515625" style="178" customWidth="1"/>
    <col min="7683" max="7683" width="17.7109375" style="178" customWidth="1"/>
    <col min="7684" max="7684" width="17.5703125" style="178" customWidth="1"/>
    <col min="7685" max="7937" width="8.7109375" style="178"/>
    <col min="7938" max="7938" width="51.28515625" style="178" customWidth="1"/>
    <col min="7939" max="7939" width="17.7109375" style="178" customWidth="1"/>
    <col min="7940" max="7940" width="17.5703125" style="178" customWidth="1"/>
    <col min="7941" max="8193" width="8.7109375" style="178"/>
    <col min="8194" max="8194" width="51.28515625" style="178" customWidth="1"/>
    <col min="8195" max="8195" width="17.7109375" style="178" customWidth="1"/>
    <col min="8196" max="8196" width="17.5703125" style="178" customWidth="1"/>
    <col min="8197" max="8449" width="8.7109375" style="178"/>
    <col min="8450" max="8450" width="51.28515625" style="178" customWidth="1"/>
    <col min="8451" max="8451" width="17.7109375" style="178" customWidth="1"/>
    <col min="8452" max="8452" width="17.5703125" style="178" customWidth="1"/>
    <col min="8453" max="8705" width="8.7109375" style="178"/>
    <col min="8706" max="8706" width="51.28515625" style="178" customWidth="1"/>
    <col min="8707" max="8707" width="17.7109375" style="178" customWidth="1"/>
    <col min="8708" max="8708" width="17.5703125" style="178" customWidth="1"/>
    <col min="8709" max="8961" width="8.7109375" style="178"/>
    <col min="8962" max="8962" width="51.28515625" style="178" customWidth="1"/>
    <col min="8963" max="8963" width="17.7109375" style="178" customWidth="1"/>
    <col min="8964" max="8964" width="17.5703125" style="178" customWidth="1"/>
    <col min="8965" max="9217" width="8.7109375" style="178"/>
    <col min="9218" max="9218" width="51.28515625" style="178" customWidth="1"/>
    <col min="9219" max="9219" width="17.7109375" style="178" customWidth="1"/>
    <col min="9220" max="9220" width="17.5703125" style="178" customWidth="1"/>
    <col min="9221" max="9473" width="8.7109375" style="178"/>
    <col min="9474" max="9474" width="51.28515625" style="178" customWidth="1"/>
    <col min="9475" max="9475" width="17.7109375" style="178" customWidth="1"/>
    <col min="9476" max="9476" width="17.5703125" style="178" customWidth="1"/>
    <col min="9477" max="9729" width="8.7109375" style="178"/>
    <col min="9730" max="9730" width="51.28515625" style="178" customWidth="1"/>
    <col min="9731" max="9731" width="17.7109375" style="178" customWidth="1"/>
    <col min="9732" max="9732" width="17.5703125" style="178" customWidth="1"/>
    <col min="9733" max="9985" width="8.7109375" style="178"/>
    <col min="9986" max="9986" width="51.28515625" style="178" customWidth="1"/>
    <col min="9987" max="9987" width="17.7109375" style="178" customWidth="1"/>
    <col min="9988" max="9988" width="17.5703125" style="178" customWidth="1"/>
    <col min="9989" max="10241" width="8.7109375" style="178"/>
    <col min="10242" max="10242" width="51.28515625" style="178" customWidth="1"/>
    <col min="10243" max="10243" width="17.7109375" style="178" customWidth="1"/>
    <col min="10244" max="10244" width="17.5703125" style="178" customWidth="1"/>
    <col min="10245" max="10497" width="8.7109375" style="178"/>
    <col min="10498" max="10498" width="51.28515625" style="178" customWidth="1"/>
    <col min="10499" max="10499" width="17.7109375" style="178" customWidth="1"/>
    <col min="10500" max="10500" width="17.5703125" style="178" customWidth="1"/>
    <col min="10501" max="10753" width="8.7109375" style="178"/>
    <col min="10754" max="10754" width="51.28515625" style="178" customWidth="1"/>
    <col min="10755" max="10755" width="17.7109375" style="178" customWidth="1"/>
    <col min="10756" max="10756" width="17.5703125" style="178" customWidth="1"/>
    <col min="10757" max="11009" width="8.7109375" style="178"/>
    <col min="11010" max="11010" width="51.28515625" style="178" customWidth="1"/>
    <col min="11011" max="11011" width="17.7109375" style="178" customWidth="1"/>
    <col min="11012" max="11012" width="17.5703125" style="178" customWidth="1"/>
    <col min="11013" max="11265" width="8.7109375" style="178"/>
    <col min="11266" max="11266" width="51.28515625" style="178" customWidth="1"/>
    <col min="11267" max="11267" width="17.7109375" style="178" customWidth="1"/>
    <col min="11268" max="11268" width="17.5703125" style="178" customWidth="1"/>
    <col min="11269" max="11521" width="8.7109375" style="178"/>
    <col min="11522" max="11522" width="51.28515625" style="178" customWidth="1"/>
    <col min="11523" max="11523" width="17.7109375" style="178" customWidth="1"/>
    <col min="11524" max="11524" width="17.5703125" style="178" customWidth="1"/>
    <col min="11525" max="11777" width="8.7109375" style="178"/>
    <col min="11778" max="11778" width="51.28515625" style="178" customWidth="1"/>
    <col min="11779" max="11779" width="17.7109375" style="178" customWidth="1"/>
    <col min="11780" max="11780" width="17.5703125" style="178" customWidth="1"/>
    <col min="11781" max="12033" width="8.7109375" style="178"/>
    <col min="12034" max="12034" width="51.28515625" style="178" customWidth="1"/>
    <col min="12035" max="12035" width="17.7109375" style="178" customWidth="1"/>
    <col min="12036" max="12036" width="17.5703125" style="178" customWidth="1"/>
    <col min="12037" max="12289" width="8.7109375" style="178"/>
    <col min="12290" max="12290" width="51.28515625" style="178" customWidth="1"/>
    <col min="12291" max="12291" width="17.7109375" style="178" customWidth="1"/>
    <col min="12292" max="12292" width="17.5703125" style="178" customWidth="1"/>
    <col min="12293" max="12545" width="8.7109375" style="178"/>
    <col min="12546" max="12546" width="51.28515625" style="178" customWidth="1"/>
    <col min="12547" max="12547" width="17.7109375" style="178" customWidth="1"/>
    <col min="12548" max="12548" width="17.5703125" style="178" customWidth="1"/>
    <col min="12549" max="12801" width="8.7109375" style="178"/>
    <col min="12802" max="12802" width="51.28515625" style="178" customWidth="1"/>
    <col min="12803" max="12803" width="17.7109375" style="178" customWidth="1"/>
    <col min="12804" max="12804" width="17.5703125" style="178" customWidth="1"/>
    <col min="12805" max="13057" width="8.7109375" style="178"/>
    <col min="13058" max="13058" width="51.28515625" style="178" customWidth="1"/>
    <col min="13059" max="13059" width="17.7109375" style="178" customWidth="1"/>
    <col min="13060" max="13060" width="17.5703125" style="178" customWidth="1"/>
    <col min="13061" max="13313" width="8.7109375" style="178"/>
    <col min="13314" max="13314" width="51.28515625" style="178" customWidth="1"/>
    <col min="13315" max="13315" width="17.7109375" style="178" customWidth="1"/>
    <col min="13316" max="13316" width="17.5703125" style="178" customWidth="1"/>
    <col min="13317" max="13569" width="8.7109375" style="178"/>
    <col min="13570" max="13570" width="51.28515625" style="178" customWidth="1"/>
    <col min="13571" max="13571" width="17.7109375" style="178" customWidth="1"/>
    <col min="13572" max="13572" width="17.5703125" style="178" customWidth="1"/>
    <col min="13573" max="13825" width="8.7109375" style="178"/>
    <col min="13826" max="13826" width="51.28515625" style="178" customWidth="1"/>
    <col min="13827" max="13827" width="17.7109375" style="178" customWidth="1"/>
    <col min="13828" max="13828" width="17.5703125" style="178" customWidth="1"/>
    <col min="13829" max="14081" width="8.7109375" style="178"/>
    <col min="14082" max="14082" width="51.28515625" style="178" customWidth="1"/>
    <col min="14083" max="14083" width="17.7109375" style="178" customWidth="1"/>
    <col min="14084" max="14084" width="17.5703125" style="178" customWidth="1"/>
    <col min="14085" max="14337" width="8.7109375" style="178"/>
    <col min="14338" max="14338" width="51.28515625" style="178" customWidth="1"/>
    <col min="14339" max="14339" width="17.7109375" style="178" customWidth="1"/>
    <col min="14340" max="14340" width="17.5703125" style="178" customWidth="1"/>
    <col min="14341" max="14593" width="8.7109375" style="178"/>
    <col min="14594" max="14594" width="51.28515625" style="178" customWidth="1"/>
    <col min="14595" max="14595" width="17.7109375" style="178" customWidth="1"/>
    <col min="14596" max="14596" width="17.5703125" style="178" customWidth="1"/>
    <col min="14597" max="14849" width="8.7109375" style="178"/>
    <col min="14850" max="14850" width="51.28515625" style="178" customWidth="1"/>
    <col min="14851" max="14851" width="17.7109375" style="178" customWidth="1"/>
    <col min="14852" max="14852" width="17.5703125" style="178" customWidth="1"/>
    <col min="14853" max="15105" width="8.7109375" style="178"/>
    <col min="15106" max="15106" width="51.28515625" style="178" customWidth="1"/>
    <col min="15107" max="15107" width="17.7109375" style="178" customWidth="1"/>
    <col min="15108" max="15108" width="17.5703125" style="178" customWidth="1"/>
    <col min="15109" max="15361" width="8.7109375" style="178"/>
    <col min="15362" max="15362" width="51.28515625" style="178" customWidth="1"/>
    <col min="15363" max="15363" width="17.7109375" style="178" customWidth="1"/>
    <col min="15364" max="15364" width="17.5703125" style="178" customWidth="1"/>
    <col min="15365" max="15617" width="8.7109375" style="178"/>
    <col min="15618" max="15618" width="51.28515625" style="178" customWidth="1"/>
    <col min="15619" max="15619" width="17.7109375" style="178" customWidth="1"/>
    <col min="15620" max="15620" width="17.5703125" style="178" customWidth="1"/>
    <col min="15621" max="15873" width="8.7109375" style="178"/>
    <col min="15874" max="15874" width="51.28515625" style="178" customWidth="1"/>
    <col min="15875" max="15875" width="17.7109375" style="178" customWidth="1"/>
    <col min="15876" max="15876" width="17.5703125" style="178" customWidth="1"/>
    <col min="15877" max="16129" width="8.7109375" style="178"/>
    <col min="16130" max="16130" width="51.28515625" style="178" customWidth="1"/>
    <col min="16131" max="16131" width="17.7109375" style="178" customWidth="1"/>
    <col min="16132" max="16132" width="17.5703125" style="178" customWidth="1"/>
    <col min="16133" max="16384" width="8.7109375" style="178"/>
  </cols>
  <sheetData>
    <row r="2" spans="1:7" ht="14.25">
      <c r="A2" s="249" t="s">
        <v>182</v>
      </c>
      <c r="B2" s="249"/>
      <c r="C2" s="249"/>
      <c r="D2" s="249"/>
      <c r="E2" s="177"/>
      <c r="F2" s="177"/>
      <c r="G2" s="177"/>
    </row>
    <row r="3" spans="1:7" ht="27" customHeight="1">
      <c r="A3" s="250" t="s">
        <v>183</v>
      </c>
      <c r="B3" s="250"/>
      <c r="C3" s="250"/>
      <c r="D3" s="250"/>
      <c r="E3" s="177"/>
      <c r="F3" s="177"/>
      <c r="G3" s="177"/>
    </row>
    <row r="4" spans="1:7" ht="15.75">
      <c r="A4" s="179"/>
      <c r="B4" s="179"/>
      <c r="C4" s="179"/>
      <c r="D4" s="179"/>
    </row>
    <row r="5" spans="1:7" ht="24" customHeight="1">
      <c r="A5" s="251" t="s">
        <v>153</v>
      </c>
      <c r="B5" s="251"/>
      <c r="C5" s="251"/>
      <c r="D5" s="251"/>
      <c r="E5" s="251"/>
      <c r="F5" s="251"/>
      <c r="G5" s="251"/>
    </row>
    <row r="6" spans="1:7" ht="15.75">
      <c r="A6" s="180" t="s">
        <v>154</v>
      </c>
      <c r="B6" s="179"/>
      <c r="C6" s="179"/>
      <c r="D6" s="179"/>
    </row>
    <row r="7" spans="1:7" ht="15.75">
      <c r="A7" s="181" t="s">
        <v>155</v>
      </c>
      <c r="B7" s="179"/>
      <c r="C7" s="179"/>
      <c r="D7" s="179"/>
    </row>
    <row r="8" spans="1:7">
      <c r="A8" s="182"/>
      <c r="B8" s="182"/>
      <c r="C8" s="182"/>
      <c r="D8" s="182"/>
    </row>
    <row r="9" spans="1:7" ht="15.75">
      <c r="A9" s="183" t="s">
        <v>156</v>
      </c>
      <c r="B9" s="183" t="s">
        <v>157</v>
      </c>
      <c r="C9" s="183" t="s">
        <v>158</v>
      </c>
      <c r="D9" s="183" t="s">
        <v>159</v>
      </c>
    </row>
    <row r="10" spans="1:7" ht="31.5">
      <c r="A10" s="184">
        <v>1</v>
      </c>
      <c r="B10" s="192" t="s">
        <v>184</v>
      </c>
      <c r="C10" s="183">
        <v>2776</v>
      </c>
      <c r="D10" s="183" t="s">
        <v>134</v>
      </c>
    </row>
    <row r="11" spans="1:7" ht="15.75">
      <c r="A11" s="184">
        <v>2</v>
      </c>
      <c r="B11" s="192" t="s">
        <v>185</v>
      </c>
      <c r="C11" s="183">
        <v>3</v>
      </c>
      <c r="D11" s="183" t="s">
        <v>131</v>
      </c>
    </row>
    <row r="12" spans="1:7" ht="48" customHeight="1">
      <c r="A12" s="184">
        <v>3</v>
      </c>
      <c r="B12" s="185" t="s">
        <v>171</v>
      </c>
      <c r="C12" s="184">
        <v>79</v>
      </c>
      <c r="D12" s="184" t="s">
        <v>160</v>
      </c>
    </row>
    <row r="13" spans="1:7" ht="36" customHeight="1">
      <c r="A13" s="184">
        <v>4</v>
      </c>
      <c r="B13" s="185" t="s">
        <v>172</v>
      </c>
      <c r="C13" s="184">
        <v>2</v>
      </c>
      <c r="D13" s="184" t="s">
        <v>161</v>
      </c>
    </row>
    <row r="14" spans="1:7" ht="31.5">
      <c r="A14" s="184">
        <v>5</v>
      </c>
      <c r="B14" s="185" t="s">
        <v>204</v>
      </c>
      <c r="C14" s="184">
        <v>9</v>
      </c>
      <c r="D14" s="184" t="s">
        <v>207</v>
      </c>
    </row>
    <row r="15" spans="1:7" ht="15.75">
      <c r="A15" s="184">
        <v>6</v>
      </c>
      <c r="B15" s="185" t="s">
        <v>186</v>
      </c>
      <c r="C15" s="184">
        <v>3</v>
      </c>
      <c r="D15" s="184" t="s">
        <v>187</v>
      </c>
    </row>
    <row r="16" spans="1:7" ht="31.5">
      <c r="A16" s="184">
        <v>7</v>
      </c>
      <c r="B16" s="185" t="s">
        <v>188</v>
      </c>
      <c r="C16" s="184">
        <v>1</v>
      </c>
      <c r="D16" s="184" t="s">
        <v>163</v>
      </c>
    </row>
    <row r="17" spans="1:7" ht="47.25">
      <c r="A17" s="184">
        <v>8</v>
      </c>
      <c r="B17" s="185" t="s">
        <v>206</v>
      </c>
      <c r="C17" s="186">
        <f>C13*C15*C14*C16</f>
        <v>54</v>
      </c>
      <c r="D17" s="184" t="s">
        <v>164</v>
      </c>
    </row>
    <row r="18" spans="1:7" ht="31.5">
      <c r="A18" s="184">
        <v>9</v>
      </c>
      <c r="B18" s="185" t="s">
        <v>178</v>
      </c>
      <c r="C18" s="184">
        <f>ROUND(C12*C17,2)</f>
        <v>4266</v>
      </c>
      <c r="D18" s="184" t="s">
        <v>160</v>
      </c>
    </row>
    <row r="19" spans="1:7" ht="25.5" customHeight="1">
      <c r="A19" s="184">
        <v>10</v>
      </c>
      <c r="B19" s="185" t="s">
        <v>165</v>
      </c>
      <c r="C19" s="184">
        <v>40</v>
      </c>
      <c r="D19" s="184" t="s">
        <v>166</v>
      </c>
    </row>
    <row r="20" spans="1:7" ht="36" customHeight="1">
      <c r="A20" s="184">
        <v>11</v>
      </c>
      <c r="B20" s="185" t="s">
        <v>202</v>
      </c>
      <c r="C20" s="187">
        <f>C12/C19*C17</f>
        <v>106.65</v>
      </c>
      <c r="D20" s="184" t="s">
        <v>167</v>
      </c>
    </row>
    <row r="21" spans="1:7" ht="31.5">
      <c r="A21" s="184">
        <v>12</v>
      </c>
      <c r="B21" s="199" t="s">
        <v>195</v>
      </c>
      <c r="C21" s="198">
        <v>2883.39</v>
      </c>
      <c r="D21" s="184" t="s">
        <v>168</v>
      </c>
    </row>
    <row r="22" spans="1:7" ht="12.75" customHeight="1">
      <c r="A22" s="255">
        <v>13</v>
      </c>
      <c r="B22" s="253" t="s">
        <v>210</v>
      </c>
      <c r="C22" s="254">
        <f>ROUND(C20*C21,2)</f>
        <v>307513.53999999998</v>
      </c>
      <c r="D22" s="252" t="s">
        <v>134</v>
      </c>
    </row>
    <row r="23" spans="1:7" ht="42.75" customHeight="1">
      <c r="A23" s="256"/>
      <c r="B23" s="253"/>
      <c r="C23" s="254"/>
      <c r="D23" s="252"/>
    </row>
    <row r="24" spans="1:7" ht="66" customHeight="1">
      <c r="A24" s="198">
        <v>14</v>
      </c>
      <c r="B24" s="193" t="s">
        <v>208</v>
      </c>
      <c r="C24" s="194">
        <f>C10*C11*C14*2</f>
        <v>149904</v>
      </c>
      <c r="D24" s="184" t="s">
        <v>134</v>
      </c>
    </row>
    <row r="25" spans="1:7" ht="66" customHeight="1">
      <c r="A25" s="198">
        <v>15</v>
      </c>
      <c r="B25" s="193" t="s">
        <v>209</v>
      </c>
      <c r="C25" s="194">
        <v>2500</v>
      </c>
      <c r="D25" s="184" t="s">
        <v>189</v>
      </c>
    </row>
    <row r="26" spans="1:7" ht="66" customHeight="1">
      <c r="A26" s="198">
        <v>16</v>
      </c>
      <c r="B26" s="193" t="s">
        <v>205</v>
      </c>
      <c r="C26" s="195">
        <f>5*9</f>
        <v>45</v>
      </c>
      <c r="D26" s="184" t="s">
        <v>176</v>
      </c>
    </row>
    <row r="27" spans="1:7" ht="66" customHeight="1">
      <c r="A27" s="198">
        <v>17</v>
      </c>
      <c r="B27" s="193" t="s">
        <v>190</v>
      </c>
      <c r="C27" s="196">
        <f>C26*C25</f>
        <v>112500</v>
      </c>
      <c r="D27" s="184" t="s">
        <v>134</v>
      </c>
    </row>
    <row r="28" spans="1:7" ht="114" customHeight="1">
      <c r="A28" s="198">
        <v>18</v>
      </c>
      <c r="B28" s="193" t="s">
        <v>191</v>
      </c>
      <c r="C28" s="196">
        <f>700*3*9</f>
        <v>18900</v>
      </c>
      <c r="D28" s="184" t="s">
        <v>134</v>
      </c>
    </row>
    <row r="29" spans="1:7" ht="75" customHeight="1">
      <c r="A29" s="198">
        <v>19</v>
      </c>
      <c r="B29" s="193" t="s">
        <v>192</v>
      </c>
      <c r="C29" s="194">
        <f>C22+C24+C27+C28</f>
        <v>588817.54</v>
      </c>
      <c r="D29" s="184" t="s">
        <v>134</v>
      </c>
    </row>
    <row r="30" spans="1:7" ht="15.75">
      <c r="A30" s="197"/>
    </row>
    <row r="31" spans="1:7" ht="15">
      <c r="A31" s="175"/>
      <c r="B31" s="175"/>
      <c r="C31" s="175"/>
      <c r="D31" s="175"/>
      <c r="E31" s="175"/>
      <c r="F31" s="175"/>
      <c r="G31" s="175"/>
    </row>
    <row r="32" spans="1:7" ht="15">
      <c r="A32" s="175"/>
      <c r="B32" s="172" t="s">
        <v>148</v>
      </c>
      <c r="C32" s="188" t="s">
        <v>149</v>
      </c>
      <c r="E32" s="188"/>
      <c r="F32" s="190"/>
      <c r="G32" s="190"/>
    </row>
    <row r="33" spans="1:7" ht="15">
      <c r="A33" s="175"/>
      <c r="B33" s="191" t="s">
        <v>150</v>
      </c>
      <c r="C33" s="191"/>
      <c r="E33" s="191"/>
      <c r="F33" s="175"/>
      <c r="G33" s="175"/>
    </row>
    <row r="34" spans="1:7" ht="15">
      <c r="A34" s="174"/>
      <c r="B34" s="174"/>
      <c r="C34" s="175"/>
      <c r="E34" s="175"/>
      <c r="F34" s="175"/>
      <c r="G34" s="175"/>
    </row>
    <row r="35" spans="1:7">
      <c r="A35" s="174"/>
      <c r="B35" s="172" t="s">
        <v>151</v>
      </c>
      <c r="C35" s="188" t="s">
        <v>152</v>
      </c>
      <c r="E35" s="188"/>
      <c r="F35" s="188"/>
      <c r="G35" s="188"/>
    </row>
    <row r="36" spans="1:7" ht="15">
      <c r="A36" s="174"/>
      <c r="B36" s="191" t="s">
        <v>150</v>
      </c>
      <c r="C36" s="191"/>
      <c r="E36" s="191"/>
      <c r="F36" s="175"/>
      <c r="G36" s="175"/>
    </row>
  </sheetData>
  <sheetProtection selectLockedCells="1" selectUnlockedCells="1"/>
  <mergeCells count="7">
    <mergeCell ref="A2:D2"/>
    <mergeCell ref="A3:D3"/>
    <mergeCell ref="A5:G5"/>
    <mergeCell ref="A22:A23"/>
    <mergeCell ref="B22:B23"/>
    <mergeCell ref="C22:C23"/>
    <mergeCell ref="D22:D23"/>
  </mergeCells>
  <pageMargins left="0.78749999999999998" right="0.19652777777777777" top="0.78749999999999998" bottom="0.78749999999999998" header="0.51180555555555551" footer="0.51180555555555551"/>
  <pageSetup paperSize="9" scale="85" firstPageNumber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CР-1</vt:lpstr>
      <vt:lpstr>СР-2</vt:lpstr>
      <vt:lpstr>СР-3 Командиров.</vt:lpstr>
      <vt:lpstr>СР-5 Перевоз </vt:lpstr>
      <vt:lpstr>СР-6</vt:lpstr>
      <vt:lpstr>'CР-1'!Область_печати</vt:lpstr>
      <vt:lpstr>'СР-2'!Область_печати</vt:lpstr>
      <vt:lpstr>'СР-3 Командиров.'!Область_печати</vt:lpstr>
      <vt:lpstr>'СР-5 Перевоз '!Область_печати</vt:lpstr>
      <vt:lpstr>'СР-6'!Область_печати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Чикирина Елена Николаевна</dc:creator>
  <cp:lastModifiedBy>Чикирина Елена Николаевна</cp:lastModifiedBy>
  <cp:lastPrinted>2024-11-29T03:11:41Z</cp:lastPrinted>
  <dcterms:created xsi:type="dcterms:W3CDTF">2023-07-19T05:13:39Z</dcterms:created>
  <dcterms:modified xsi:type="dcterms:W3CDTF">2024-11-29T03:11:45Z</dcterms:modified>
</cp:coreProperties>
</file>